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0" yWindow="80" windowWidth="16260" windowHeight="7080"/>
  </bookViews>
  <sheets>
    <sheet name="tab. 16" sheetId="7" r:id="rId1"/>
    <sheet name="tab.17" sheetId="8" r:id="rId2"/>
    <sheet name="tab. 42" sheetId="9" r:id="rId3"/>
    <sheet name="tab. 46" sheetId="10" r:id="rId4"/>
    <sheet name="tab. 70" sheetId="12" r:id="rId5"/>
  </sheets>
  <externalReferences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F15" i="12"/>
  <c r="E15"/>
  <c r="D15"/>
  <c r="J14"/>
  <c r="I14"/>
  <c r="B14"/>
  <c r="J13"/>
  <c r="B13"/>
  <c r="I13" s="1"/>
  <c r="J12"/>
  <c r="B12"/>
  <c r="I12" s="1"/>
  <c r="G11"/>
  <c r="H10"/>
  <c r="I10" s="1"/>
  <c r="C10"/>
  <c r="J10" s="1"/>
  <c r="B10"/>
  <c r="H9"/>
  <c r="I9" s="1"/>
  <c r="C9"/>
  <c r="B9"/>
  <c r="I8"/>
  <c r="H8"/>
  <c r="J8" s="1"/>
  <c r="C8"/>
  <c r="B8"/>
  <c r="B15" s="1"/>
  <c r="G7"/>
  <c r="G15" s="1"/>
  <c r="J6"/>
  <c r="I6"/>
  <c r="C6"/>
  <c r="J5"/>
  <c r="I5"/>
  <c r="C5"/>
  <c r="I4"/>
  <c r="C4"/>
  <c r="J4" s="1"/>
  <c r="G3"/>
  <c r="I15" l="1"/>
  <c r="J15"/>
  <c r="J9"/>
  <c r="H15"/>
  <c r="C15"/>
  <c r="D20" i="10" l="1"/>
</calcChain>
</file>

<file path=xl/sharedStrings.xml><?xml version="1.0" encoding="utf-8"?>
<sst xmlns="http://schemas.openxmlformats.org/spreadsheetml/2006/main" count="349" uniqueCount="323">
  <si>
    <t>CODICE MOD. SP</t>
  </si>
  <si>
    <t>MOVIMENTI DELL'ESERCIZIO</t>
  </si>
  <si>
    <t>Valore</t>
  </si>
  <si>
    <t>CREDITI</t>
  </si>
  <si>
    <t>(VALORE NOMINALE)</t>
  </si>
  <si>
    <t>Incrementi</t>
  </si>
  <si>
    <t>Decrementi</t>
  </si>
  <si>
    <t>Valore finale</t>
  </si>
  <si>
    <t>di cui per fatture da emettere</t>
  </si>
  <si>
    <t>iniziale</t>
  </si>
  <si>
    <t>ABA200</t>
  </si>
  <si>
    <t>B.II.1) Crediti vs Stato</t>
  </si>
  <si>
    <t>ABA210</t>
  </si>
  <si>
    <t>B.II.1.a)  Crediti v/Stato per spesa corrente - Integrazione a norma del D.L.vo 56/2000</t>
  </si>
  <si>
    <t>ABA220</t>
  </si>
  <si>
    <t>B.II.1.b)  Crediti v/Stato per spesa corrente - FSN</t>
  </si>
  <si>
    <t>ABA230</t>
  </si>
  <si>
    <t>B.II.1.c)  Crediti v/Stato per mobilità attiva extraregionale</t>
  </si>
  <si>
    <t>ABA240</t>
  </si>
  <si>
    <t>B.II.1.d)  Crediti v/Stato per mobilità attiva internazionale</t>
  </si>
  <si>
    <t>ABA250</t>
  </si>
  <si>
    <t>B.II.1.e)  Crediti v/Stato per acconto quota fabbisogno sanitario regionale standard</t>
  </si>
  <si>
    <t>ABA260</t>
  </si>
  <si>
    <t>B.II.1.f)  Crediti v/Stato per finanziamento sanitario aggiuntivo corrente</t>
  </si>
  <si>
    <t>ABA270</t>
  </si>
  <si>
    <t>B.II.1.g)   Crediti v/Stato per spesa corrente - altro</t>
  </si>
  <si>
    <t>ABA280</t>
  </si>
  <si>
    <t>B.II.1.h)  Crediti v/Stato per finanziamenti per investimenti</t>
  </si>
  <si>
    <t>ABA290</t>
  </si>
  <si>
    <t>B.II.1.i)  Crediti v/Stato per ricerca</t>
  </si>
  <si>
    <t>ABA300</t>
  </si>
  <si>
    <t>B.II.1.i.1)  Crediti v/Stato per ricerca corrente - Ministero della Salute</t>
  </si>
  <si>
    <t>ABA310</t>
  </si>
  <si>
    <t>B.II.1.i.2)  Crediti v/Stato per ricerca finalizzata - Ministero della Salute</t>
  </si>
  <si>
    <t>ABA320</t>
  </si>
  <si>
    <t xml:space="preserve">B.II.1.i.3)  Crediti v/Stato per ricerca - altre Amministrazioni centrali </t>
  </si>
  <si>
    <t>ABA330</t>
  </si>
  <si>
    <t>B.II.1.i.4)  Crediti v/Stato per ricerca - finanziamenti per investimenti</t>
  </si>
  <si>
    <t>ABA340</t>
  </si>
  <si>
    <t>B.II.1.l)  Crediti v/prefetture</t>
  </si>
  <si>
    <t>ABA350</t>
  </si>
  <si>
    <t>B.II.2)  Crediti v/Regione o Provincia Autonoma</t>
  </si>
  <si>
    <t>ABA360</t>
  </si>
  <si>
    <t>B.II.2.a)  Crediti v/Regione o Provincia Autonoma per spesa corrente</t>
  </si>
  <si>
    <t>ABA370</t>
  </si>
  <si>
    <t>B.II.2.a.1)  Crediti v/Regione o Provincia Autonoma per spesa corrente - IRAP</t>
  </si>
  <si>
    <t>ABA380</t>
  </si>
  <si>
    <t>B.II.2.a.2)  Crediti v/Regione o Provincia Autonoma per spesa corrente - Addizionale IRPEF</t>
  </si>
  <si>
    <t>ABA390</t>
  </si>
  <si>
    <t>B.II.2.a.3)  Crediti v/Regione o Provincia Autonoma per quota FSR</t>
  </si>
  <si>
    <t>ABA400</t>
  </si>
  <si>
    <t>B.II.2.a.4)  Crediti v/Regione o Provincia Autonoma per mobilità attiva intraregionale</t>
  </si>
  <si>
    <t>ABA410</t>
  </si>
  <si>
    <t>B.II.2.a.5)  Crediti v/Regione o Provincia Autonoma per mobilità attiva extraregionale</t>
  </si>
  <si>
    <t>ABA420</t>
  </si>
  <si>
    <t>B.II.2.a.6)  Crediti v/Regione o Provincia Autonoma per acconto quota FSR</t>
  </si>
  <si>
    <t>ABA430</t>
  </si>
  <si>
    <t>B.II.2.a.7)  Crediti v/Regione o Provincia Autonoma per finanziamento sanitario aggiuntivo</t>
  </si>
  <si>
    <t xml:space="preserve">                            corrente LEA</t>
  </si>
  <si>
    <t>ABA440</t>
  </si>
  <si>
    <t>B.II.2.a.8)  Crediti v/Regione o Provincia Autonoma per finanziamento sanitario aggiuntivo</t>
  </si>
  <si>
    <t xml:space="preserve">                            corrente extra LEA</t>
  </si>
  <si>
    <t>ABA450</t>
  </si>
  <si>
    <t>B.II.2.a.9)  Crediti v/Regione o Provincia Autonoma per spesa corrente - altro</t>
  </si>
  <si>
    <t>ABA460</t>
  </si>
  <si>
    <t>B.II.2.a.10)  Crediti v/Regione o Provincia Autonoma per ricerca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</si>
  <si>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</si>
  <si>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</si>
  <si>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</si>
  <si>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</si>
  <si>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</si>
  <si>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</si>
  <si>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</si>
  <si>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</si>
  <si>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ABA510</t>
  </si>
  <si>
    <t>B.II.2.b.4) Crediti v/Regione per copertura debiti al 31/12/2005</t>
  </si>
  <si>
    <t>ABA520</t>
  </si>
  <si>
    <t>B.II.2.b.5) Crediti v/Regione o Provincia Autonoma per ricostituzione risorse da investimenti esercizi precedenti</t>
  </si>
  <si>
    <t>TOTALE CREDITI /STATO , REGIONE O PROVINCIA AUTONOMA</t>
  </si>
  <si>
    <t>ABA530</t>
  </si>
  <si>
    <t>CREDITI V/COMUNI (Comune di Palermo)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</si>
  <si>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</si>
  <si>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</si>
  <si>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</si>
  <si>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</si>
  <si>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</si>
  <si>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</si>
  <si>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</si>
  <si>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</si>
  <si>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</si>
  <si>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</si>
  <si>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</si>
  <si>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</si>
  <si>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ABA600</t>
  </si>
  <si>
    <t>B.II.4.c) Crediti v/Aziende sanitarie pubbliche Extraregione</t>
  </si>
  <si>
    <t>TOTALE CREDITI V/AZIENDE SANITARIE PUBBLICHE</t>
  </si>
  <si>
    <t>ABA610</t>
  </si>
  <si>
    <t>B.II.5) Crediti v/società partecipate e/o enti dipendenti della Regione</t>
  </si>
  <si>
    <t>ABA620</t>
  </si>
  <si>
    <t>Crediti v/enti regionali:</t>
  </si>
  <si>
    <t>ABA630</t>
  </si>
  <si>
    <t>Crediti v/sperimentazioni gestionali:</t>
  </si>
  <si>
    <t>ABA640</t>
  </si>
  <si>
    <t>Crediti v/altre partecipate:</t>
  </si>
  <si>
    <t>ABA650</t>
  </si>
  <si>
    <t>CREDITI V/ERARIO</t>
  </si>
  <si>
    <t>Credito per Erario c/Irap</t>
  </si>
  <si>
    <t>Credito per Erario c/ritenute</t>
  </si>
  <si>
    <t>Credito per VS  INAIL</t>
  </si>
  <si>
    <t>Credito per Erario c/INPDAP-CPDEL</t>
  </si>
  <si>
    <t>Credito per Erario c/Iva</t>
  </si>
  <si>
    <t>Credito da Inps c/lavoratori dip.</t>
  </si>
  <si>
    <t>ABA660</t>
  </si>
  <si>
    <t>CREDITI V/ALTRI</t>
  </si>
  <si>
    <t>ABA670</t>
  </si>
  <si>
    <t>Crediti v/clienti privati</t>
  </si>
  <si>
    <t>FONDO SVALUTAZIONE CREDITI V/CLIENTI PRIVATI</t>
  </si>
  <si>
    <t>ABA680</t>
  </si>
  <si>
    <t>Crediti v/gestioni liquidatorie</t>
  </si>
  <si>
    <t>ABA690</t>
  </si>
  <si>
    <t>Crediti v/altri soggetti pubblici</t>
  </si>
  <si>
    <t>CREDITI VERSO UNIVERSITA' PER PARTECIPAZIONE AI COSTI DI GESTIONE</t>
  </si>
  <si>
    <t>CREDITI VERSO UNIVERSITA' PER RIMBORSI AL PERSONALE PROMISCUO</t>
  </si>
  <si>
    <t>CREDITI DA ALTRI ENTI PUBBLICI</t>
  </si>
  <si>
    <t>CREDITI DA ALTRI ENTI PUBBLICI PER PROGETTI FINALIZZATI</t>
  </si>
  <si>
    <t>ABA700</t>
  </si>
  <si>
    <t>Crediti v/altri soggetti pubblici per ricerca</t>
  </si>
  <si>
    <t>ABA710</t>
  </si>
  <si>
    <t>Altri crediti diversi</t>
  </si>
  <si>
    <t>CREDITI DA ISTITUTO TESORIERE O ALTRE BANCHE</t>
  </si>
  <si>
    <t>CREDITI PER FATTURE DA EMETTERE</t>
  </si>
  <si>
    <t>CREDITI DA ATTIVITA' INTRAMOENIA</t>
  </si>
  <si>
    <t>CREDITI PER ANTICIPI E RECUPERI PERSONALE DIPENDENTE</t>
  </si>
  <si>
    <t>ACCONTI VERSO ALTRI FORNITORI</t>
  </si>
  <si>
    <t>CREDITI PERSONALE DIPENDENTE (ART.13 P.INTESA)</t>
  </si>
  <si>
    <t>CREDITI PER NOTA CREDITO DA RICEVERE ANNO 2018</t>
  </si>
  <si>
    <t>CREDITI X RECUPERO INDENNITA' DI ATENEO ANNI PRECEDENTI</t>
  </si>
  <si>
    <t>CREDITI PERSONALE DIPENDENTE CESSATO (ART.13 PROT. INTESA)</t>
  </si>
  <si>
    <t>ALTRI CREDITI DI NATURA DIVERSA</t>
  </si>
  <si>
    <t xml:space="preserve">B.II.7.e.1) Altri Crediti  diversi </t>
  </si>
  <si>
    <t>B.II.7.e.2) Note di credito da emettere (diversi)</t>
  </si>
  <si>
    <t xml:space="preserve"> Crediti verso erogatori (privati accreditati e convenzionati) di prestazioni sanitarie</t>
  </si>
  <si>
    <t>DEBITI</t>
  </si>
  <si>
    <t>Valore iniziale</t>
  </si>
  <si>
    <t>di cui per fatture da ricevere</t>
  </si>
  <si>
    <t>di cui per acquisti di beni iscritti tra le immobilizzazioni</t>
  </si>
  <si>
    <t>PDZ999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</si>
  <si>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</si>
  <si>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</si>
  <si>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</si>
  <si>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</si>
  <si>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</si>
  <si>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</si>
  <si>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</si>
  <si>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</si>
  <si>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</si>
  <si>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</si>
  <si>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</si>
  <si>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</si>
  <si>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</si>
  <si>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</si>
  <si>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</si>
  <si>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</si>
  <si>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</si>
  <si>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</si>
  <si>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PDA090</t>
  </si>
  <si>
    <t xml:space="preserve">           D.III.2) Debiti v/Regione o Provincia Autonoma per mobilità passiva intraregionale</t>
  </si>
  <si>
    <t>PDA100</t>
  </si>
  <si>
    <t xml:space="preserve">           D.III.3) Debiti v/Regione o Provincia Autonoma per mobilità passiva extraregionale</t>
  </si>
  <si>
    <t>PDA110</t>
  </si>
  <si>
    <t xml:space="preserve">           D.III.4) Acconto quota FSR da Regione o Provincia Autonoma</t>
  </si>
  <si>
    <t>PDA120</t>
  </si>
  <si>
    <t xml:space="preserve">           D.III.5) Altri debiti v/Regione o Provincia Autonoma</t>
  </si>
  <si>
    <t>PDA130</t>
  </si>
  <si>
    <t xml:space="preserve">     D.IV) DEBITI V/COMUNI</t>
  </si>
  <si>
    <t>PDA140</t>
  </si>
  <si>
    <t>DEBITI V/AZIENDE SANITARIE PUBBLICHE</t>
  </si>
  <si>
    <t>PDA150</t>
  </si>
  <si>
    <t>DEBITI V/AZIENDE SANITARIE PUBBLICHE DELLA REGIONE</t>
  </si>
  <si>
    <t>PDA160</t>
  </si>
  <si>
    <t>Debiti v/Aziende sanitarie pubbliche della Regione - per quota FSR</t>
  </si>
  <si>
    <t>PDA170</t>
  </si>
  <si>
    <t>Debiti v/Aziende sanitarie pubbliche della Regione - finanziamento sanitario aggiuntivo corrente LEA</t>
  </si>
  <si>
    <t>PDA180</t>
  </si>
  <si>
    <t>Debiti v/Aziende sanitarie pubbliche della Regione - finanziamento sanitario aggiuntivo corrente extra LEA</t>
  </si>
  <si>
    <t>PDA190</t>
  </si>
  <si>
    <t>Debiti v/Aziende sanitarie pubbliche della Regione - mobilità in compensazione</t>
  </si>
  <si>
    <t>PDA200</t>
  </si>
  <si>
    <t>Debiti v/Aziende sanitarie pubbliche della Regione - mobilità non in compensazione</t>
  </si>
  <si>
    <t>PDA210</t>
  </si>
  <si>
    <t>Debiti v/Aziende sanitarie pubbliche della Regione - altre prestazioni</t>
  </si>
  <si>
    <t>PDA220</t>
  </si>
  <si>
    <t>Debiti v/Aziende Sanitarie pubbliche fuori Regione</t>
  </si>
  <si>
    <t>PDA230</t>
  </si>
  <si>
    <t>Debiti v/Aziende sanitarie pubbliche della Regione per versamenti c/patrimonio netto</t>
  </si>
  <si>
    <t>PDA240</t>
  </si>
  <si>
    <t>DEBITI V/SOCIETA' PARTECIPATE E/O ENTI DIPENDENTI</t>
  </si>
  <si>
    <t>PDA250</t>
  </si>
  <si>
    <t>Debiti v/enti regionali:</t>
  </si>
  <si>
    <t>PDA260</t>
  </si>
  <si>
    <t>Debiti v/sperimentazioni gestionali:</t>
  </si>
  <si>
    <t>PDA2070</t>
  </si>
  <si>
    <t>Debiti v/altre partecipate:</t>
  </si>
  <si>
    <t>PDA280</t>
  </si>
  <si>
    <t>DEBITI V/FORNITORI:</t>
  </si>
  <si>
    <t>PDA290</t>
  </si>
  <si>
    <t>Debiti verso erogatori (privati accreditati e convenzionati) di prestazioni sanitarie</t>
  </si>
  <si>
    <t>PDA300</t>
  </si>
  <si>
    <t>Debiti verso altri fornitori</t>
  </si>
  <si>
    <t>PDA301</t>
  </si>
  <si>
    <t xml:space="preserve"> Debiti verso altri fornitori</t>
  </si>
  <si>
    <t>PDA302</t>
  </si>
  <si>
    <t xml:space="preserve"> note di credito da ricevere (altri fornitori)</t>
  </si>
  <si>
    <t>PDA310</t>
  </si>
  <si>
    <t>DEBITI V/ISTITUTO TESORIERE</t>
  </si>
  <si>
    <t>PDA320</t>
  </si>
  <si>
    <t>DEBITI TRIBUTARI:</t>
  </si>
  <si>
    <t>Debiti per Erario c/Ires</t>
  </si>
  <si>
    <t>Debiti per Erario c/ritenute su lavoro autonomo</t>
  </si>
  <si>
    <t>Debiti per Erario c/ritenute su lavoro dipendente</t>
  </si>
  <si>
    <t>Debiti per Erario c/ritenute su lavoro  collaborazioni coordinate e continuative</t>
  </si>
  <si>
    <t>Debiti per Erario c/ I.V.A.</t>
  </si>
  <si>
    <t>Debiti per Erario c/ I.V.A. ESIGIBILITà DIFFERITA</t>
  </si>
  <si>
    <t xml:space="preserve"> I.V.A. Split payement</t>
  </si>
  <si>
    <t>Debiti per Erario c/Irap</t>
  </si>
  <si>
    <t>Iva pere acquisti CEE</t>
  </si>
  <si>
    <t>Altri debiti per addizionale comunale</t>
  </si>
  <si>
    <t>Altri debiti per addizionale regionale</t>
  </si>
  <si>
    <t>Altri debiti per imposte e tasse</t>
  </si>
  <si>
    <t>Irap esercizio precedente</t>
  </si>
  <si>
    <t>PDA330</t>
  </si>
  <si>
    <t>DEBITI V/ISTITUTI PREVIDENZIALI, ASSISTENZIALI E SICUREZZA SOCIALE:</t>
  </si>
  <si>
    <t>debiti  v/ INPDAP - CPS</t>
  </si>
  <si>
    <t>debiti  v/  INPDAP - CPDEL</t>
  </si>
  <si>
    <t>debiti v/  INPDAP - INADEL</t>
  </si>
  <si>
    <t>debiti v/  INPDAP - opera di Previdenza</t>
  </si>
  <si>
    <t>debiti v/  INPDAP - Tesoro</t>
  </si>
  <si>
    <t>debiti v/  INPDAP - Enpdep</t>
  </si>
  <si>
    <t>Debiti verso INPS per lav Dipendenti</t>
  </si>
  <si>
    <t>Debiti verso INPS per lav assimilati</t>
  </si>
  <si>
    <t>Debiti verso ONAOSI</t>
  </si>
  <si>
    <t>Debiti verso Inail</t>
  </si>
  <si>
    <t>Fondo credito</t>
  </si>
  <si>
    <t>PDA340</t>
  </si>
  <si>
    <t>DEBITI V/ALTRI:</t>
  </si>
  <si>
    <t>PDA350</t>
  </si>
  <si>
    <t>Debiti v/altri finanziatori</t>
  </si>
  <si>
    <t>PDA360</t>
  </si>
  <si>
    <t>Debiti v/dipendenti</t>
  </si>
  <si>
    <t>PDA370</t>
  </si>
  <si>
    <t>Debiti v/gestioni liquidatorie</t>
  </si>
  <si>
    <t>PDA380</t>
  </si>
  <si>
    <t>Altri debiti diversi:</t>
  </si>
  <si>
    <t>DEBITI VS TERZI SU EMOLUMENTI STIPENDIALI (ORGANIZZAZIONI SINDACALI)</t>
  </si>
  <si>
    <t>DEBITI VS TERZI SU EMOLUMENTI STIPENDIALI (CESSIONARI DIVERSI)</t>
  </si>
  <si>
    <t>DEBITI VS TERZI SU EMOLUMENTI STIPENDIALI (PIGNORAMENTI)</t>
  </si>
  <si>
    <t>DEBITI VS TERZI SU EMOLUMENTI STIPENDIALI (RISCATT. CONTRIB.)</t>
  </si>
  <si>
    <t>ALTRI DEBITI VERSO PERSONALE</t>
  </si>
  <si>
    <t>DEBITI VERSO ORGANI DIRETTIVI ED ISTITUZIONALI</t>
  </si>
  <si>
    <t>ALTRI ENTI PER CONTRIBUTI DIRETTORE GENERALE</t>
  </si>
  <si>
    <t>DEBITI VERSO ORGANI DI CONTROLLO</t>
  </si>
  <si>
    <t>DEBITI VERSO ALTRI ORGANISMI AZIENDALI</t>
  </si>
  <si>
    <t>DEBITI VERSO ASSISTITI</t>
  </si>
  <si>
    <t>NOTE DI CREDITO DA EMETTERE ANNO 2018</t>
  </si>
  <si>
    <t>DEBITI PER DEPOSITI CAUZIONALI</t>
  </si>
  <si>
    <t>DEBITI V/TESORIERE PER MANDATI E INCASSI NON A BUON FINE</t>
  </si>
  <si>
    <t>DEBITI V/ TERZI</t>
  </si>
  <si>
    <t>ALTRI DEBITI DIVERSI</t>
  </si>
  <si>
    <t>DEBITI PER ALTRI ACCANTONAMENTI</t>
  </si>
  <si>
    <t>DEBITI PER PROTOCOLLI COMITATO ETICO IN SOSPESO</t>
  </si>
  <si>
    <t>DETTAGLIO DEBITI INTRAREGIONALI</t>
  </si>
  <si>
    <t>Altre prestazioni</t>
  </si>
  <si>
    <t>Tab.46 – Dettaglio debiti intraregionali per mobilità (in compensazione e non) e per altre prestazioni</t>
  </si>
  <si>
    <t>Mobilità non in compensazione</t>
  </si>
  <si>
    <t>debiti v/ASP AG</t>
  </si>
  <si>
    <t xml:space="preserve">debiti v/ASP CL </t>
  </si>
  <si>
    <t xml:space="preserve">debiti v/ASP CT </t>
  </si>
  <si>
    <t xml:space="preserve">debiti v/ASP EN </t>
  </si>
  <si>
    <t xml:space="preserve">debiti v/ASP ME </t>
  </si>
  <si>
    <t xml:space="preserve">debiti v/ASP PA </t>
  </si>
  <si>
    <t xml:space="preserve">debiti v/ASP RG </t>
  </si>
  <si>
    <t xml:space="preserve">debiti v/ASP SR </t>
  </si>
  <si>
    <t xml:space="preserve">debiti v/ASP TP </t>
  </si>
  <si>
    <t xml:space="preserve">debiti v/AO CANNIZZARO </t>
  </si>
  <si>
    <t xml:space="preserve">debiti v/AO GARIBALDI </t>
  </si>
  <si>
    <t xml:space="preserve">debiti v/AOU POLICLINICO CT </t>
  </si>
  <si>
    <t xml:space="preserve">debiti v/AO PAPARDO PIEMONTE </t>
  </si>
  <si>
    <t xml:space="preserve">debiti v/AO CIVICO PA </t>
  </si>
  <si>
    <t>debiti v/AOU VILLA SOFIA-CERVELLO</t>
  </si>
  <si>
    <t>debiti v/AOU POLICLINICO ME</t>
  </si>
  <si>
    <t xml:space="preserve">debiti v/IRCCS BONINO PULEJO ME </t>
  </si>
  <si>
    <t>Mobilità in compensazione</t>
  </si>
  <si>
    <t>IMPORTO FONDO  AL 31/12/2016</t>
  </si>
  <si>
    <t>IMPORTO FONDO AL 01/01/ 2019</t>
  </si>
  <si>
    <t>PERSONALE PRESENTE AL 01/01/2019</t>
  </si>
  <si>
    <t>PERSONALE ASSUNTO NEL2019</t>
  </si>
  <si>
    <t>PERSONALE CESSATO NEL2019</t>
  </si>
  <si>
    <t>PERSONALE PRESENTE AL 31/12/ 2019</t>
  </si>
  <si>
    <t>IMPORTO FONDO AL 31/12/ 2019</t>
  </si>
  <si>
    <t>VARIAZIONE FONDO ANNO 2019 VS FONDO ANNO 2016</t>
  </si>
  <si>
    <t>VARIAZIONE FONDO ANNO 31/12/2019 VS FONDO INZIALE ANNO T</t>
  </si>
  <si>
    <t>(1)</t>
  </si>
  <si>
    <t>(2)</t>
  </si>
  <si>
    <t>(3)</t>
  </si>
  <si>
    <t>(4)</t>
  </si>
  <si>
    <t>(5)</t>
  </si>
  <si>
    <t>(6)=(3)+(4)-(5)</t>
  </si>
  <si>
    <t>(7)</t>
  </si>
  <si>
    <t>(8)=(7)-(1)</t>
  </si>
  <si>
    <t>(9)=(7)-(2)</t>
  </si>
  <si>
    <t>MEDICI E VETERINARI</t>
  </si>
  <si>
    <t>- Fondo specificità medica, retribuzione di posizione, equiparazione, specifico trattamento</t>
  </si>
  <si>
    <t>- Fondo trattamento accessorio condizioni di lavoro</t>
  </si>
  <si>
    <t>-Fondo retribuzione di risultato e qualità prestazioni individuale</t>
  </si>
  <si>
    <t>DIRIGENTI  NON MEDICI SPTA</t>
  </si>
  <si>
    <t>PERSONALE NON DIRIGENTE</t>
  </si>
  <si>
    <t>- Fondo fasce, posizioni organizzative, ex indennità di qualificazione professionale e indennità professionale specifica</t>
  </si>
  <si>
    <t>- Fondo lavoro straordinario e remunerazione di particolari condizioni di disagio pericolo o danno</t>
  </si>
  <si>
    <t>-Fondo della produttività collettiva per il  miglioramento dei servizi e premio della qualità delle prestazioni individuali</t>
  </si>
  <si>
    <t>TOTALE</t>
  </si>
  <si>
    <t>delib 375/2019</t>
  </si>
  <si>
    <t>delib 388/2020</t>
  </si>
  <si>
    <t xml:space="preserve">                          Tab. 70 – Consistenza e movimentazione dei fondi del personale </t>
  </si>
</sst>
</file>

<file path=xl/styles.xml><?xml version="1.0" encoding="utf-8"?>
<styleSheet xmlns="http://schemas.openxmlformats.org/spreadsheetml/2006/main">
  <numFmts count="18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0_-;\-* #,##0.00_-;_-* \-??_-;_-@_-"/>
    <numFmt numFmtId="167" formatCode="_-&quot;€ &quot;* #,##0.00_-;&quot;-€ &quot;* #,##0.00_-;_-&quot;€ &quot;* \-??_-;_-@_-"/>
    <numFmt numFmtId="168" formatCode="0.0%"/>
    <numFmt numFmtId="169" formatCode="#,##0\ ;\(#,##0\);&quot;- &quot;;@\ "/>
    <numFmt numFmtId="170" formatCode="#,##0\ ;\-#,##0\ ;&quot;- &quot;;@\ "/>
    <numFmt numFmtId="171" formatCode="#,##0.00\ ;\-#,##0.00\ ;\-#\ ;@\ "/>
    <numFmt numFmtId="172" formatCode="#,##0_ ;\-#,##0\ "/>
    <numFmt numFmtId="173" formatCode="_(* #,##0_);_(* \(#,##0\);_(* &quot;-&quot;_);_(@_)"/>
    <numFmt numFmtId="174" formatCode="_(* #,##0.00_);_(* \(#,##0.00\);_(* &quot;-&quot;??_);_(@_)"/>
    <numFmt numFmtId="175" formatCode="_(&quot;$&quot;* #,##0_);_(&quot;$&quot;* \(#,##0\);_(&quot;$&quot;* &quot;-&quot;_);_(@_)"/>
    <numFmt numFmtId="180" formatCode="_ * #,##0_ ;_ * \-#,##0_ ;_ * &quot;-&quot;_ ;_ @_ "/>
    <numFmt numFmtId="181" formatCode="_(* #,##0.00_);_(* \(#,##0.00\);_(* \-??_);_(@_)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MS Sans Serif"/>
      <family val="2"/>
      <charset val="1"/>
    </font>
    <font>
      <sz val="11"/>
      <color indexed="21"/>
      <name val="Calibri"/>
      <family val="2"/>
      <charset val="1"/>
    </font>
    <font>
      <sz val="10"/>
      <color indexed="63"/>
      <name val="Calibri"/>
      <family val="2"/>
      <charset val="1"/>
    </font>
    <font>
      <sz val="12"/>
      <color indexed="8"/>
      <name val="Times New Roman"/>
      <family val="1"/>
      <charset val="1"/>
    </font>
    <font>
      <i/>
      <sz val="11"/>
      <color indexed="23"/>
      <name val="Calibri"/>
      <family val="2"/>
      <charset val="1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9"/>
      <name val="Univers 45 Light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name val="Comic Sans MS"/>
      <family val="4"/>
    </font>
    <font>
      <sz val="11"/>
      <color theme="1"/>
      <name val="Univers 45 Light"/>
      <family val="2"/>
    </font>
    <font>
      <sz val="8"/>
      <color indexed="8"/>
      <name val="Univers 45 Light"/>
      <family val="2"/>
    </font>
    <font>
      <u/>
      <sz val="10"/>
      <name val="Arial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333333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i/>
      <sz val="8"/>
      <color rgb="FF333333"/>
      <name val="Times New Roman"/>
      <family val="1"/>
    </font>
    <font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333333"/>
      <name val="Times New Roman"/>
      <family val="1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Tahoma"/>
      <family val="2"/>
    </font>
    <font>
      <b/>
      <i/>
      <sz val="8"/>
      <color theme="1"/>
      <name val="Times New Roman"/>
      <family val="1"/>
    </font>
    <font>
      <i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333333"/>
      <name val="Times New Roman"/>
      <family val="1"/>
    </font>
    <font>
      <b/>
      <i/>
      <sz val="8"/>
      <color rgb="FF000000"/>
      <name val="Times New Roman"/>
      <family val="1"/>
    </font>
    <font>
      <b/>
      <i/>
      <sz val="8"/>
      <color rgb="FF333333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6"/>
      <color rgb="FF333333"/>
      <name val="Arial"/>
      <family val="2"/>
    </font>
    <font>
      <sz val="6"/>
      <color rgb="FF333333"/>
      <name val="Arial"/>
      <family val="2"/>
    </font>
    <font>
      <i/>
      <sz val="6"/>
      <color rgb="FF333333"/>
      <name val="Arial"/>
      <family val="2"/>
    </font>
    <font>
      <b/>
      <i/>
      <sz val="6"/>
      <color rgb="FF333333"/>
      <name val="Arial"/>
      <family val="2"/>
    </font>
    <font>
      <sz val="6"/>
      <color rgb="FF333333"/>
      <name val="Times New Roman"/>
      <family val="1"/>
    </font>
    <font>
      <b/>
      <sz val="6"/>
      <color rgb="FF000000"/>
      <name val="Tahoma"/>
      <family val="2"/>
    </font>
    <font>
      <sz val="6"/>
      <color rgb="FF000000"/>
      <name val="Tahoma"/>
      <family val="2"/>
    </font>
    <font>
      <b/>
      <i/>
      <sz val="6"/>
      <color rgb="FF000000"/>
      <name val="Tahoma"/>
      <family val="2"/>
    </font>
    <font>
      <i/>
      <sz val="12"/>
      <color rgb="FF000000"/>
      <name val="Times New Roman"/>
      <family val="1"/>
    </font>
    <font>
      <i/>
      <sz val="6"/>
      <color rgb="FF333333"/>
      <name val="Times New Roman"/>
      <family val="1"/>
    </font>
    <font>
      <sz val="6"/>
      <name val="Arial"/>
      <family val="2"/>
    </font>
    <font>
      <i/>
      <sz val="8"/>
      <name val="Times New Roman"/>
      <family val="1"/>
    </font>
    <font>
      <i/>
      <sz val="12"/>
      <name val="Times New Roman"/>
      <family val="1"/>
    </font>
    <font>
      <b/>
      <sz val="9"/>
      <name val="Univers 45 Light"/>
    </font>
    <font>
      <b/>
      <sz val="8"/>
      <color theme="1"/>
      <name val="Univers 45 Light"/>
    </font>
    <font>
      <sz val="11"/>
      <color theme="1"/>
      <name val="Univers 45 Light"/>
    </font>
    <font>
      <sz val="8"/>
      <color theme="1"/>
      <name val="Univers 45 Light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17"/>
      </patternFill>
    </fill>
    <fill>
      <patternFill patternType="solid">
        <fgColor indexed="43"/>
      </patternFill>
    </fill>
    <fill>
      <patternFill patternType="solid">
        <fgColor indexed="34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1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8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7" fillId="0" borderId="0" applyNumberFormat="0" applyFill="0" applyBorder="0" applyProtection="0"/>
    <xf numFmtId="169" fontId="21" fillId="0" borderId="0" applyBorder="0" applyProtection="0"/>
    <xf numFmtId="0" fontId="21" fillId="0" borderId="0"/>
    <xf numFmtId="0" fontId="19" fillId="0" borderId="0"/>
    <xf numFmtId="0" fontId="19" fillId="0" borderId="0"/>
    <xf numFmtId="0" fontId="19" fillId="0" borderId="0"/>
    <xf numFmtId="170" fontId="21" fillId="0" borderId="0" applyBorder="0" applyProtection="0"/>
    <xf numFmtId="171" fontId="21" fillId="0" borderId="0" applyBorder="0" applyProtection="0"/>
    <xf numFmtId="0" fontId="26" fillId="0" borderId="0" applyNumberFormat="0" applyBorder="0" applyProtection="0"/>
    <xf numFmtId="9" fontId="21" fillId="0" borderId="0" applyBorder="0" applyProtection="0"/>
    <xf numFmtId="0" fontId="25" fillId="0" borderId="0" applyNumberFormat="0" applyBorder="0" applyProtection="0"/>
    <xf numFmtId="166" fontId="21" fillId="0" borderId="0" applyFill="0" applyBorder="0" applyProtection="0"/>
    <xf numFmtId="165" fontId="21" fillId="0" borderId="0" applyFill="0" applyBorder="0" applyProtection="0"/>
    <xf numFmtId="166" fontId="21" fillId="0" borderId="0" applyFill="0" applyBorder="0" applyProtection="0"/>
    <xf numFmtId="166" fontId="21" fillId="0" borderId="0" applyFill="0" applyBorder="0" applyProtection="0"/>
    <xf numFmtId="166" fontId="21" fillId="0" borderId="0" applyFill="0" applyBorder="0" applyProtection="0"/>
    <xf numFmtId="0" fontId="22" fillId="0" borderId="0"/>
    <xf numFmtId="0" fontId="23" fillId="0" borderId="0" applyNumberFormat="0" applyBorder="0" applyProtection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8" borderId="8" applyNumberFormat="0" applyFont="0" applyAlignment="0" applyProtection="0"/>
    <xf numFmtId="0" fontId="24" fillId="33" borderId="0" applyBorder="0" applyProtection="0"/>
    <xf numFmtId="167" fontId="21" fillId="0" borderId="0" applyFill="0" applyBorder="0" applyProtection="0"/>
    <xf numFmtId="167" fontId="21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0" borderId="0"/>
    <xf numFmtId="0" fontId="30" fillId="0" borderId="0"/>
    <xf numFmtId="166" fontId="30" fillId="0" borderId="0" applyFill="0" applyBorder="0" applyAlignment="0" applyProtection="0"/>
    <xf numFmtId="0" fontId="2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/>
    <xf numFmtId="166" fontId="21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167" fontId="21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41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35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9" fillId="0" borderId="0"/>
    <xf numFmtId="0" fontId="34" fillId="0" borderId="0"/>
    <xf numFmtId="0" fontId="20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9" fillId="0" borderId="0"/>
    <xf numFmtId="0" fontId="1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7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9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19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7" fillId="0" borderId="0"/>
    <xf numFmtId="0" fontId="20" fillId="0" borderId="0"/>
    <xf numFmtId="0" fontId="1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5" fillId="38" borderId="0">
      <alignment horizontal="right" vertical="center"/>
    </xf>
    <xf numFmtId="0" fontId="35" fillId="38" borderId="0">
      <alignment horizontal="left" vertical="center"/>
    </xf>
    <xf numFmtId="0" fontId="35" fillId="38" borderId="0">
      <alignment horizontal="left" vertical="center"/>
    </xf>
    <xf numFmtId="49" fontId="41" fillId="39" borderId="10">
      <alignment vertical="center"/>
    </xf>
    <xf numFmtId="49" fontId="19" fillId="40" borderId="10">
      <alignment vertical="center"/>
    </xf>
    <xf numFmtId="0" fontId="42" fillId="41" borderId="0" applyNumberFormat="0" applyBorder="0" applyAlignment="0" applyProtection="0"/>
    <xf numFmtId="175" fontId="35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5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35" fillId="0" borderId="0"/>
    <xf numFmtId="0" fontId="32" fillId="0" borderId="0"/>
    <xf numFmtId="43" fontId="1" fillId="0" borderId="0" applyFont="0" applyFill="0" applyBorder="0" applyAlignment="0" applyProtection="0"/>
    <xf numFmtId="167" fontId="21" fillId="0" borderId="0" applyFill="0" applyBorder="0" applyProtection="0"/>
    <xf numFmtId="166" fontId="21" fillId="0" borderId="0" applyFill="0" applyBorder="0" applyProtection="0"/>
    <xf numFmtId="0" fontId="21" fillId="0" borderId="0"/>
    <xf numFmtId="167" fontId="21" fillId="0" borderId="0" applyFill="0" applyBorder="0" applyProtection="0"/>
    <xf numFmtId="166" fontId="21" fillId="0" borderId="0" applyFill="0" applyBorder="0" applyProtection="0"/>
    <xf numFmtId="0" fontId="21" fillId="0" borderId="0"/>
    <xf numFmtId="49" fontId="41" fillId="39" borderId="10">
      <alignment vertical="center"/>
    </xf>
    <xf numFmtId="167" fontId="21" fillId="0" borderId="0" applyFill="0" applyBorder="0" applyProtection="0"/>
    <xf numFmtId="49" fontId="19" fillId="40" borderId="10">
      <alignment vertical="center"/>
    </xf>
    <xf numFmtId="0" fontId="21" fillId="0" borderId="0"/>
    <xf numFmtId="166" fontId="21" fillId="0" borderId="0" applyFill="0" applyBorder="0" applyProtection="0"/>
    <xf numFmtId="49" fontId="41" fillId="39" borderId="10">
      <alignment vertical="center"/>
    </xf>
    <xf numFmtId="49" fontId="19" fillId="40" borderId="10">
      <alignment vertical="center"/>
    </xf>
    <xf numFmtId="0" fontId="21" fillId="0" borderId="0"/>
    <xf numFmtId="49" fontId="41" fillId="39" borderId="10">
      <alignment vertical="center"/>
    </xf>
    <xf numFmtId="49" fontId="19" fillId="40" borderId="10">
      <alignment vertical="center"/>
    </xf>
    <xf numFmtId="164" fontId="1" fillId="0" borderId="0" applyFont="0" applyFill="0" applyBorder="0" applyAlignment="0" applyProtection="0"/>
    <xf numFmtId="0" fontId="19" fillId="0" borderId="0"/>
    <xf numFmtId="180" fontId="4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37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6" fontId="21" fillId="0" borderId="0" applyFill="0" applyBorder="0" applyProtection="0"/>
    <xf numFmtId="0" fontId="21" fillId="0" borderId="0"/>
    <xf numFmtId="49" fontId="41" fillId="39" borderId="10">
      <alignment vertical="center"/>
    </xf>
    <xf numFmtId="49" fontId="41" fillId="39" borderId="10">
      <alignment vertical="center"/>
    </xf>
    <xf numFmtId="166" fontId="21" fillId="0" borderId="0" applyFill="0" applyBorder="0" applyProtection="0"/>
    <xf numFmtId="49" fontId="19" fillId="40" borderId="10">
      <alignment vertical="center"/>
    </xf>
    <xf numFmtId="49" fontId="41" fillId="39" borderId="10">
      <alignment vertical="center"/>
    </xf>
    <xf numFmtId="166" fontId="21" fillId="0" borderId="0" applyFill="0" applyBorder="0" applyProtection="0"/>
    <xf numFmtId="167" fontId="21" fillId="0" borderId="0" applyFill="0" applyBorder="0" applyProtection="0"/>
    <xf numFmtId="167" fontId="21" fillId="0" borderId="0" applyFill="0" applyBorder="0" applyProtection="0"/>
    <xf numFmtId="49" fontId="19" fillId="40" borderId="10">
      <alignment vertical="center"/>
    </xf>
    <xf numFmtId="167" fontId="21" fillId="0" borderId="0" applyFill="0" applyBorder="0" applyProtection="0"/>
    <xf numFmtId="49" fontId="41" fillId="39" borderId="10">
      <alignment vertical="center"/>
    </xf>
    <xf numFmtId="49" fontId="41" fillId="39" borderId="10">
      <alignment vertical="center"/>
    </xf>
    <xf numFmtId="49" fontId="19" fillId="40" borderId="10">
      <alignment vertical="center"/>
    </xf>
    <xf numFmtId="166" fontId="21" fillId="0" borderId="0" applyFill="0" applyBorder="0" applyProtection="0"/>
    <xf numFmtId="49" fontId="41" fillId="39" borderId="10">
      <alignment vertical="center"/>
    </xf>
    <xf numFmtId="167" fontId="21" fillId="0" borderId="0" applyFill="0" applyBorder="0" applyProtection="0"/>
    <xf numFmtId="164" fontId="1" fillId="0" borderId="0" applyFont="0" applyFill="0" applyBorder="0" applyAlignment="0" applyProtection="0"/>
    <xf numFmtId="49" fontId="19" fillId="40" borderId="10">
      <alignment vertical="center"/>
    </xf>
    <xf numFmtId="164" fontId="1" fillId="0" borderId="0" applyFont="0" applyFill="0" applyBorder="0" applyAlignment="0" applyProtection="0"/>
    <xf numFmtId="0" fontId="21" fillId="0" borderId="0"/>
    <xf numFmtId="49" fontId="19" fillId="40" borderId="10">
      <alignment vertical="center"/>
    </xf>
    <xf numFmtId="49" fontId="41" fillId="39" borderId="10">
      <alignment vertical="center"/>
    </xf>
    <xf numFmtId="49" fontId="19" fillId="40" borderId="10">
      <alignment vertical="center"/>
    </xf>
    <xf numFmtId="0" fontId="21" fillId="0" borderId="0"/>
    <xf numFmtId="49" fontId="41" fillId="39" borderId="10">
      <alignment vertical="center"/>
    </xf>
    <xf numFmtId="49" fontId="19" fillId="40" borderId="10">
      <alignment vertical="center"/>
    </xf>
    <xf numFmtId="167" fontId="21" fillId="0" borderId="0" applyFill="0" applyBorder="0" applyProtection="0"/>
    <xf numFmtId="166" fontId="21" fillId="0" borderId="0" applyFill="0" applyBorder="0" applyProtection="0"/>
    <xf numFmtId="49" fontId="41" fillId="39" borderId="10">
      <alignment vertical="center"/>
    </xf>
    <xf numFmtId="0" fontId="21" fillId="0" borderId="0"/>
    <xf numFmtId="49" fontId="19" fillId="40" borderId="10">
      <alignment vertical="center"/>
    </xf>
    <xf numFmtId="49" fontId="19" fillId="40" borderId="10">
      <alignment vertical="center"/>
    </xf>
    <xf numFmtId="0" fontId="1" fillId="0" borderId="0"/>
    <xf numFmtId="0" fontId="19" fillId="0" borderId="0"/>
    <xf numFmtId="181" fontId="19" fillId="0" borderId="0" applyFill="0" applyBorder="0" applyAlignment="0" applyProtection="0"/>
    <xf numFmtId="166" fontId="19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49" fontId="19" fillId="40" borderId="10">
      <alignment vertical="center"/>
    </xf>
    <xf numFmtId="49" fontId="41" fillId="39" borderId="10">
      <alignment vertical="center"/>
    </xf>
    <xf numFmtId="49" fontId="19" fillId="40" borderId="10">
      <alignment vertical="center"/>
    </xf>
    <xf numFmtId="49" fontId="41" fillId="39" borderId="10">
      <alignment vertical="center"/>
    </xf>
    <xf numFmtId="49" fontId="19" fillId="40" borderId="1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41" fillId="39" borderId="1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5" fillId="42" borderId="23" xfId="0" applyFont="1" applyFill="1" applyBorder="1" applyAlignment="1">
      <alignment horizontal="center" wrapText="1"/>
    </xf>
    <xf numFmtId="0" fontId="55" fillId="42" borderId="11" xfId="0" applyFont="1" applyFill="1" applyBorder="1" applyAlignment="1">
      <alignment horizontal="center" wrapText="1"/>
    </xf>
    <xf numFmtId="0" fontId="57" fillId="42" borderId="11" xfId="0" applyFont="1" applyFill="1" applyBorder="1" applyAlignment="1">
      <alignment wrapText="1"/>
    </xf>
    <xf numFmtId="0" fontId="55" fillId="42" borderId="25" xfId="0" applyFont="1" applyFill="1" applyBorder="1" applyAlignment="1">
      <alignment horizontal="center" wrapText="1"/>
    </xf>
    <xf numFmtId="0" fontId="48" fillId="42" borderId="11" xfId="0" applyFont="1" applyFill="1" applyBorder="1" applyAlignment="1">
      <alignment wrapText="1"/>
    </xf>
    <xf numFmtId="0" fontId="48" fillId="42" borderId="11" xfId="0" applyFont="1" applyFill="1" applyBorder="1" applyAlignment="1">
      <alignment horizontal="center" wrapText="1"/>
    </xf>
    <xf numFmtId="0" fontId="58" fillId="43" borderId="25" xfId="0" applyFont="1" applyFill="1" applyBorder="1" applyAlignment="1">
      <alignment horizontal="center" vertical="top" wrapText="1"/>
    </xf>
    <xf numFmtId="0" fontId="58" fillId="43" borderId="11" xfId="0" applyFont="1" applyFill="1" applyBorder="1" applyAlignment="1">
      <alignment vertical="top" wrapText="1"/>
    </xf>
    <xf numFmtId="0" fontId="48" fillId="43" borderId="11" xfId="0" applyFont="1" applyFill="1" applyBorder="1" applyAlignment="1">
      <alignment horizontal="right" wrapText="1"/>
    </xf>
    <xf numFmtId="0" fontId="59" fillId="43" borderId="11" xfId="0" applyFont="1" applyFill="1" applyBorder="1" applyAlignment="1">
      <alignment horizontal="center" wrapText="1"/>
    </xf>
    <xf numFmtId="0" fontId="58" fillId="43" borderId="25" xfId="0" applyFont="1" applyFill="1" applyBorder="1" applyAlignment="1">
      <alignment horizontal="center" wrapText="1"/>
    </xf>
    <xf numFmtId="0" fontId="58" fillId="43" borderId="11" xfId="0" applyFont="1" applyFill="1" applyBorder="1" applyAlignment="1">
      <alignment wrapText="1"/>
    </xf>
    <xf numFmtId="0" fontId="57" fillId="0" borderId="11" xfId="0" applyFont="1" applyBorder="1" applyAlignment="1">
      <alignment horizontal="center" wrapText="1"/>
    </xf>
    <xf numFmtId="0" fontId="48" fillId="43" borderId="11" xfId="0" applyFont="1" applyFill="1" applyBorder="1" applyAlignment="1">
      <alignment horizontal="center" wrapText="1"/>
    </xf>
    <xf numFmtId="0" fontId="60" fillId="43" borderId="11" xfId="0" applyFont="1" applyFill="1" applyBorder="1" applyAlignment="1">
      <alignment vertical="top" wrapText="1"/>
    </xf>
    <xf numFmtId="3" fontId="48" fillId="42" borderId="11" xfId="0" applyNumberFormat="1" applyFont="1" applyFill="1" applyBorder="1" applyAlignment="1">
      <alignment horizontal="center" wrapText="1"/>
    </xf>
    <xf numFmtId="0" fontId="61" fillId="44" borderId="25" xfId="0" applyFont="1" applyFill="1" applyBorder="1" applyAlignment="1">
      <alignment horizontal="center" vertical="top" wrapText="1"/>
    </xf>
    <xf numFmtId="0" fontId="61" fillId="44" borderId="11" xfId="0" applyFont="1" applyFill="1" applyBorder="1" applyAlignment="1">
      <alignment horizontal="center" vertical="top" wrapText="1"/>
    </xf>
    <xf numFmtId="3" fontId="48" fillId="44" borderId="11" xfId="0" applyNumberFormat="1" applyFont="1" applyFill="1" applyBorder="1" applyAlignment="1">
      <alignment horizontal="center" vertical="top" wrapText="1"/>
    </xf>
    <xf numFmtId="0" fontId="48" fillId="44" borderId="11" xfId="0" applyFont="1" applyFill="1" applyBorder="1" applyAlignment="1">
      <alignment horizontal="center" vertical="top" wrapText="1"/>
    </xf>
    <xf numFmtId="0" fontId="57" fillId="0" borderId="11" xfId="0" applyFont="1" applyBorder="1" applyAlignment="1">
      <alignment horizontal="right"/>
    </xf>
    <xf numFmtId="0" fontId="57" fillId="43" borderId="11" xfId="0" applyFont="1" applyFill="1" applyBorder="1" applyAlignment="1">
      <alignment horizontal="right" wrapText="1"/>
    </xf>
    <xf numFmtId="3" fontId="57" fillId="0" borderId="11" xfId="0" applyNumberFormat="1" applyFont="1" applyBorder="1" applyAlignment="1">
      <alignment horizontal="right"/>
    </xf>
    <xf numFmtId="4" fontId="57" fillId="0" borderId="11" xfId="0" applyNumberFormat="1" applyFont="1" applyBorder="1" applyAlignment="1">
      <alignment horizontal="right"/>
    </xf>
    <xf numFmtId="0" fontId="49" fillId="0" borderId="11" xfId="0" applyFont="1" applyBorder="1" applyAlignment="1">
      <alignment horizontal="right"/>
    </xf>
    <xf numFmtId="3" fontId="49" fillId="0" borderId="11" xfId="0" applyNumberFormat="1" applyFont="1" applyBorder="1" applyAlignment="1">
      <alignment horizontal="right"/>
    </xf>
    <xf numFmtId="3" fontId="57" fillId="43" borderId="11" xfId="0" applyNumberFormat="1" applyFont="1" applyFill="1" applyBorder="1" applyAlignment="1">
      <alignment horizontal="right" wrapText="1"/>
    </xf>
    <xf numFmtId="0" fontId="61" fillId="44" borderId="11" xfId="0" applyFont="1" applyFill="1" applyBorder="1" applyAlignment="1">
      <alignment vertical="top" wrapText="1"/>
    </xf>
    <xf numFmtId="3" fontId="48" fillId="44" borderId="11" xfId="0" applyNumberFormat="1" applyFont="1" applyFill="1" applyBorder="1" applyAlignment="1">
      <alignment horizontal="right"/>
    </xf>
    <xf numFmtId="0" fontId="48" fillId="44" borderId="11" xfId="0" applyFont="1" applyFill="1" applyBorder="1" applyAlignment="1">
      <alignment horizontal="right"/>
    </xf>
    <xf numFmtId="0" fontId="56" fillId="0" borderId="25" xfId="0" applyFont="1" applyBorder="1" applyAlignment="1">
      <alignment wrapText="1"/>
    </xf>
    <xf numFmtId="0" fontId="56" fillId="0" borderId="11" xfId="0" applyFont="1" applyBorder="1" applyAlignment="1">
      <alignment wrapText="1"/>
    </xf>
    <xf numFmtId="3" fontId="48" fillId="0" borderId="11" xfId="0" applyNumberFormat="1" applyFont="1" applyBorder="1" applyAlignment="1">
      <alignment horizontal="right"/>
    </xf>
    <xf numFmtId="0" fontId="48" fillId="0" borderId="11" xfId="0" applyFont="1" applyBorder="1" applyAlignment="1">
      <alignment horizontal="right"/>
    </xf>
    <xf numFmtId="0" fontId="54" fillId="0" borderId="11" xfId="0" applyFont="1" applyBorder="1" applyAlignment="1">
      <alignment wrapText="1"/>
    </xf>
    <xf numFmtId="0" fontId="54" fillId="42" borderId="11" xfId="0" applyFont="1" applyFill="1" applyBorder="1" applyAlignment="1">
      <alignment horizontal="center" wrapText="1"/>
    </xf>
    <xf numFmtId="0" fontId="54" fillId="42" borderId="25" xfId="0" applyFont="1" applyFill="1" applyBorder="1" applyAlignment="1">
      <alignment wrapText="1"/>
    </xf>
    <xf numFmtId="0" fontId="54" fillId="42" borderId="18" xfId="0" applyFont="1" applyFill="1" applyBorder="1" applyAlignment="1">
      <alignment horizontal="center" wrapText="1"/>
    </xf>
    <xf numFmtId="0" fontId="54" fillId="43" borderId="11" xfId="0" applyFont="1" applyFill="1" applyBorder="1" applyAlignment="1">
      <alignment wrapText="1"/>
    </xf>
    <xf numFmtId="0" fontId="53" fillId="43" borderId="11" xfId="0" applyFont="1" applyFill="1" applyBorder="1" applyAlignment="1">
      <alignment wrapText="1"/>
    </xf>
    <xf numFmtId="0" fontId="53" fillId="43" borderId="25" xfId="0" applyFont="1" applyFill="1" applyBorder="1" applyAlignment="1">
      <alignment wrapText="1"/>
    </xf>
    <xf numFmtId="0" fontId="54" fillId="0" borderId="25" xfId="0" applyFont="1" applyBorder="1" applyAlignment="1">
      <alignment wrapText="1"/>
    </xf>
    <xf numFmtId="0" fontId="54" fillId="42" borderId="11" xfId="0" applyFont="1" applyFill="1" applyBorder="1" applyAlignment="1">
      <alignment wrapText="1"/>
    </xf>
    <xf numFmtId="0" fontId="64" fillId="0" borderId="25" xfId="0" applyFont="1" applyBorder="1" applyAlignment="1">
      <alignment wrapText="1"/>
    </xf>
    <xf numFmtId="3" fontId="46" fillId="0" borderId="26" xfId="0" applyNumberFormat="1" applyFont="1" applyBorder="1" applyAlignment="1">
      <alignment horizontal="right"/>
    </xf>
    <xf numFmtId="3" fontId="54" fillId="43" borderId="11" xfId="0" applyNumberFormat="1" applyFont="1" applyFill="1" applyBorder="1" applyAlignment="1">
      <alignment horizontal="right" wrapText="1"/>
    </xf>
    <xf numFmtId="0" fontId="53" fillId="43" borderId="11" xfId="0" applyFont="1" applyFill="1" applyBorder="1" applyAlignment="1">
      <alignment vertical="top" wrapText="1"/>
    </xf>
    <xf numFmtId="0" fontId="62" fillId="43" borderId="11" xfId="0" applyFont="1" applyFill="1" applyBorder="1" applyAlignment="1">
      <alignment horizontal="right" wrapText="1"/>
    </xf>
    <xf numFmtId="0" fontId="63" fillId="43" borderId="11" xfId="0" applyFont="1" applyFill="1" applyBorder="1" applyAlignment="1">
      <alignment vertical="top" wrapText="1"/>
    </xf>
    <xf numFmtId="3" fontId="62" fillId="43" borderId="11" xfId="0" applyNumberFormat="1" applyFont="1" applyFill="1" applyBorder="1" applyAlignment="1">
      <alignment horizontal="right" wrapText="1"/>
    </xf>
    <xf numFmtId="3" fontId="46" fillId="0" borderId="23" xfId="0" applyNumberFormat="1" applyFont="1" applyBorder="1" applyAlignment="1">
      <alignment horizontal="right"/>
    </xf>
    <xf numFmtId="0" fontId="46" fillId="43" borderId="24" xfId="0" applyFont="1" applyFill="1" applyBorder="1" applyAlignment="1">
      <alignment wrapText="1"/>
    </xf>
    <xf numFmtId="0" fontId="53" fillId="43" borderId="25" xfId="0" applyFont="1" applyFill="1" applyBorder="1" applyAlignment="1">
      <alignment vertical="top" wrapText="1"/>
    </xf>
    <xf numFmtId="0" fontId="46" fillId="43" borderId="11" xfId="0" applyFont="1" applyFill="1" applyBorder="1" applyAlignment="1">
      <alignment wrapText="1"/>
    </xf>
    <xf numFmtId="0" fontId="62" fillId="43" borderId="11" xfId="0" applyFont="1" applyFill="1" applyBorder="1" applyAlignment="1">
      <alignment wrapText="1"/>
    </xf>
    <xf numFmtId="0" fontId="62" fillId="43" borderId="23" xfId="0" applyFont="1" applyFill="1" applyBorder="1" applyAlignment="1">
      <alignment horizontal="right" wrapText="1"/>
    </xf>
    <xf numFmtId="0" fontId="46" fillId="43" borderId="25" xfId="0" applyFont="1" applyFill="1" applyBorder="1" applyAlignment="1">
      <alignment wrapText="1"/>
    </xf>
    <xf numFmtId="0" fontId="54" fillId="43" borderId="11" xfId="0" applyFont="1" applyFill="1" applyBorder="1" applyAlignment="1">
      <alignment horizontal="right" wrapText="1"/>
    </xf>
    <xf numFmtId="0" fontId="62" fillId="43" borderId="25" xfId="0" applyFont="1" applyFill="1" applyBorder="1" applyAlignment="1">
      <alignment horizontal="right" wrapText="1"/>
    </xf>
    <xf numFmtId="3" fontId="54" fillId="43" borderId="15" xfId="0" applyNumberFormat="1" applyFont="1" applyFill="1" applyBorder="1" applyAlignment="1">
      <alignment horizontal="right" wrapText="1"/>
    </xf>
    <xf numFmtId="0" fontId="62" fillId="42" borderId="11" xfId="0" applyFont="1" applyFill="1" applyBorder="1" applyAlignment="1">
      <alignment wrapText="1"/>
    </xf>
    <xf numFmtId="0" fontId="54" fillId="42" borderId="26" xfId="0" applyFont="1" applyFill="1" applyBorder="1" applyAlignment="1">
      <alignment wrapText="1"/>
    </xf>
    <xf numFmtId="0" fontId="64" fillId="0" borderId="11" xfId="0" applyFont="1" applyBorder="1" applyAlignment="1">
      <alignment wrapText="1"/>
    </xf>
    <xf numFmtId="0" fontId="62" fillId="44" borderId="25" xfId="0" applyFont="1" applyFill="1" applyBorder="1"/>
    <xf numFmtId="0" fontId="62" fillId="44" borderId="11" xfId="0" applyFont="1" applyFill="1" applyBorder="1"/>
    <xf numFmtId="0" fontId="54" fillId="44" borderId="11" xfId="0" applyFont="1" applyFill="1" applyBorder="1" applyAlignment="1">
      <alignment wrapText="1"/>
    </xf>
    <xf numFmtId="0" fontId="53" fillId="43" borderId="28" xfId="0" applyFont="1" applyFill="1" applyBorder="1" applyAlignment="1">
      <alignment vertical="top" wrapText="1"/>
    </xf>
    <xf numFmtId="0" fontId="53" fillId="43" borderId="29" xfId="0" applyFont="1" applyFill="1" applyBorder="1" applyAlignment="1">
      <alignment vertical="top" wrapText="1"/>
    </xf>
    <xf numFmtId="0" fontId="62" fillId="0" borderId="25" xfId="0" applyFont="1" applyBorder="1" applyAlignment="1">
      <alignment wrapText="1"/>
    </xf>
    <xf numFmtId="0" fontId="62" fillId="0" borderId="11" xfId="0" applyFont="1" applyBorder="1" applyAlignment="1">
      <alignment wrapText="1"/>
    </xf>
    <xf numFmtId="0" fontId="62" fillId="44" borderId="25" xfId="0" applyFont="1" applyFill="1" applyBorder="1" applyAlignment="1">
      <alignment wrapText="1"/>
    </xf>
    <xf numFmtId="0" fontId="62" fillId="44" borderId="11" xfId="0" applyFont="1" applyFill="1" applyBorder="1" applyAlignment="1">
      <alignment wrapText="1"/>
    </xf>
    <xf numFmtId="0" fontId="54" fillId="44" borderId="11" xfId="0" applyFont="1" applyFill="1" applyBorder="1" applyAlignment="1">
      <alignment horizontal="right" wrapText="1"/>
    </xf>
    <xf numFmtId="0" fontId="51" fillId="0" borderId="11" xfId="0" applyFont="1" applyBorder="1" applyAlignment="1">
      <alignment wrapText="1"/>
    </xf>
    <xf numFmtId="0" fontId="51" fillId="0" borderId="25" xfId="0" applyFont="1" applyBorder="1" applyAlignment="1">
      <alignment wrapText="1"/>
    </xf>
    <xf numFmtId="0" fontId="62" fillId="0" borderId="25" xfId="0" applyFont="1" applyBorder="1"/>
    <xf numFmtId="0" fontId="62" fillId="44" borderId="0" xfId="0" applyFont="1" applyFill="1"/>
    <xf numFmtId="0" fontId="51" fillId="44" borderId="25" xfId="0" applyFont="1" applyFill="1" applyBorder="1" applyAlignment="1">
      <alignment wrapText="1"/>
    </xf>
    <xf numFmtId="0" fontId="62" fillId="44" borderId="11" xfId="0" applyFont="1" applyFill="1" applyBorder="1" applyAlignment="1">
      <alignment horizontal="right" wrapText="1"/>
    </xf>
    <xf numFmtId="0" fontId="53" fillId="43" borderId="30" xfId="0" applyFont="1" applyFill="1" applyBorder="1" applyAlignment="1">
      <alignment vertical="top" wrapText="1"/>
    </xf>
    <xf numFmtId="3" fontId="54" fillId="43" borderId="11" xfId="0" applyNumberFormat="1" applyFont="1" applyFill="1" applyBorder="1" applyAlignment="1">
      <alignment horizontal="center" wrapText="1"/>
    </xf>
    <xf numFmtId="4" fontId="62" fillId="43" borderId="11" xfId="0" applyNumberFormat="1" applyFont="1" applyFill="1" applyBorder="1" applyAlignment="1">
      <alignment horizontal="right" wrapText="1"/>
    </xf>
    <xf numFmtId="0" fontId="62" fillId="0" borderId="11" xfId="0" applyFont="1" applyBorder="1" applyAlignment="1">
      <alignment horizontal="center" wrapText="1"/>
    </xf>
    <xf numFmtId="0" fontId="54" fillId="0" borderId="20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43" borderId="15" xfId="0" applyFont="1" applyFill="1" applyBorder="1" applyAlignment="1">
      <alignment horizontal="right" wrapText="1"/>
    </xf>
    <xf numFmtId="0" fontId="54" fillId="43" borderId="15" xfId="0" applyFont="1" applyFill="1" applyBorder="1" applyAlignment="1">
      <alignment wrapText="1"/>
    </xf>
    <xf numFmtId="0" fontId="62" fillId="43" borderId="15" xfId="0" applyFont="1" applyFill="1" applyBorder="1" applyAlignment="1">
      <alignment horizontal="right" wrapText="1"/>
    </xf>
    <xf numFmtId="0" fontId="54" fillId="0" borderId="26" xfId="0" applyFont="1" applyBorder="1" applyAlignment="1">
      <alignment wrapText="1"/>
    </xf>
    <xf numFmtId="0" fontId="54" fillId="0" borderId="23" xfId="0" applyFont="1" applyBorder="1" applyAlignment="1">
      <alignment wrapText="1"/>
    </xf>
    <xf numFmtId="3" fontId="54" fillId="0" borderId="23" xfId="0" applyNumberFormat="1" applyFont="1" applyBorder="1" applyAlignment="1">
      <alignment horizontal="right" wrapText="1"/>
    </xf>
    <xf numFmtId="0" fontId="46" fillId="0" borderId="25" xfId="0" applyFont="1" applyBorder="1" applyAlignment="1">
      <alignment horizontal="center"/>
    </xf>
    <xf numFmtId="0" fontId="62" fillId="0" borderId="11" xfId="0" applyFont="1" applyBorder="1" applyAlignment="1">
      <alignment horizontal="right" wrapText="1"/>
    </xf>
    <xf numFmtId="3" fontId="62" fillId="0" borderId="11" xfId="0" applyNumberFormat="1" applyFont="1" applyBorder="1" applyAlignment="1">
      <alignment horizontal="right" wrapText="1"/>
    </xf>
    <xf numFmtId="0" fontId="46" fillId="0" borderId="11" xfId="0" applyFont="1" applyBorder="1" applyAlignment="1">
      <alignment wrapText="1"/>
    </xf>
    <xf numFmtId="0" fontId="46" fillId="0" borderId="11" xfId="0" applyFont="1" applyBorder="1"/>
    <xf numFmtId="3" fontId="46" fillId="0" borderId="11" xfId="0" applyNumberFormat="1" applyFont="1" applyBorder="1" applyAlignment="1">
      <alignment horizontal="right"/>
    </xf>
    <xf numFmtId="0" fontId="53" fillId="0" borderId="25" xfId="0" applyFont="1" applyBorder="1" applyAlignment="1">
      <alignment horizontal="center"/>
    </xf>
    <xf numFmtId="0" fontId="53" fillId="0" borderId="11" xfId="0" applyFont="1" applyBorder="1" applyAlignment="1">
      <alignment wrapText="1"/>
    </xf>
    <xf numFmtId="0" fontId="53" fillId="0" borderId="11" xfId="0" applyFont="1" applyBorder="1"/>
    <xf numFmtId="0" fontId="54" fillId="0" borderId="11" xfId="0" applyFont="1" applyBorder="1" applyAlignment="1">
      <alignment horizontal="right" wrapText="1"/>
    </xf>
    <xf numFmtId="0" fontId="66" fillId="0" borderId="11" xfId="0" applyFont="1" applyFill="1" applyBorder="1" applyAlignment="1">
      <alignment horizontal="right"/>
    </xf>
    <xf numFmtId="3" fontId="65" fillId="0" borderId="11" xfId="0" applyNumberFormat="1" applyFont="1" applyFill="1" applyBorder="1" applyAlignment="1">
      <alignment horizontal="right" wrapText="1"/>
    </xf>
    <xf numFmtId="0" fontId="65" fillId="0" borderId="11" xfId="0" applyFont="1" applyFill="1" applyBorder="1"/>
    <xf numFmtId="0" fontId="65" fillId="0" borderId="11" xfId="0" applyFont="1" applyFill="1" applyBorder="1" applyAlignment="1">
      <alignment horizontal="right" wrapText="1"/>
    </xf>
    <xf numFmtId="1" fontId="65" fillId="0" borderId="27" xfId="69" applyNumberFormat="1" applyFont="1" applyFill="1" applyBorder="1" applyAlignment="1" applyProtection="1">
      <alignment horizontal="right" vertical="center" wrapText="1"/>
    </xf>
    <xf numFmtId="3" fontId="65" fillId="0" borderId="11" xfId="0" applyNumberFormat="1" applyFont="1" applyFill="1" applyBorder="1" applyAlignment="1">
      <alignment horizontal="right"/>
    </xf>
    <xf numFmtId="0" fontId="65" fillId="0" borderId="27" xfId="69" applyFont="1" applyFill="1" applyBorder="1" applyAlignment="1" applyProtection="1">
      <alignment horizontal="left" vertical="center" wrapText="1"/>
    </xf>
    <xf numFmtId="0" fontId="68" fillId="45" borderId="25" xfId="0" applyFont="1" applyFill="1" applyBorder="1" applyAlignment="1">
      <alignment horizontal="center"/>
    </xf>
    <xf numFmtId="0" fontId="54" fillId="46" borderId="11" xfId="0" applyFont="1" applyFill="1" applyBorder="1" applyAlignment="1">
      <alignment horizontal="right"/>
    </xf>
    <xf numFmtId="0" fontId="53" fillId="46" borderId="11" xfId="0" applyFont="1" applyFill="1" applyBorder="1" applyAlignment="1">
      <alignment horizontal="right"/>
    </xf>
    <xf numFmtId="0" fontId="65" fillId="46" borderId="11" xfId="0" applyFont="1" applyFill="1" applyBorder="1" applyAlignment="1">
      <alignment horizontal="right"/>
    </xf>
    <xf numFmtId="0" fontId="73" fillId="43" borderId="24" xfId="0" applyFont="1" applyFill="1" applyBorder="1" applyAlignment="1">
      <alignment horizontal="center" vertical="top" wrapText="1"/>
    </xf>
    <xf numFmtId="3" fontId="54" fillId="45" borderId="11" xfId="0" applyNumberFormat="1" applyFont="1" applyFill="1" applyBorder="1" applyAlignment="1">
      <alignment horizontal="right"/>
    </xf>
    <xf numFmtId="3" fontId="79" fillId="0" borderId="11" xfId="0" applyNumberFormat="1" applyFont="1" applyBorder="1" applyAlignment="1">
      <alignment horizontal="right"/>
    </xf>
    <xf numFmtId="0" fontId="75" fillId="43" borderId="25" xfId="0" applyFont="1" applyFill="1" applyBorder="1" applyAlignment="1">
      <alignment horizontal="center" wrapText="1"/>
    </xf>
    <xf numFmtId="0" fontId="46" fillId="45" borderId="11" xfId="0" applyFont="1" applyFill="1" applyBorder="1" applyAlignment="1">
      <alignment horizontal="right"/>
    </xf>
    <xf numFmtId="0" fontId="68" fillId="43" borderId="24" xfId="0" applyFont="1" applyFill="1" applyBorder="1" applyAlignment="1">
      <alignment horizontal="center" wrapText="1"/>
    </xf>
    <xf numFmtId="3" fontId="67" fillId="45" borderId="11" xfId="0" applyNumberFormat="1" applyFont="1" applyFill="1" applyBorder="1" applyAlignment="1">
      <alignment horizontal="right"/>
    </xf>
    <xf numFmtId="3" fontId="65" fillId="46" borderId="11" xfId="0" applyNumberFormat="1" applyFont="1" applyFill="1" applyBorder="1" applyAlignment="1">
      <alignment horizontal="right"/>
    </xf>
    <xf numFmtId="0" fontId="54" fillId="43" borderId="25" xfId="0" applyFont="1" applyFill="1" applyBorder="1" applyAlignment="1">
      <alignment horizontal="center"/>
    </xf>
    <xf numFmtId="0" fontId="51" fillId="43" borderId="25" xfId="0" applyFont="1" applyFill="1" applyBorder="1" applyAlignment="1">
      <alignment horizontal="center"/>
    </xf>
    <xf numFmtId="0" fontId="70" fillId="43" borderId="24" xfId="0" applyFont="1" applyFill="1" applyBorder="1" applyAlignment="1">
      <alignment horizontal="center" wrapText="1"/>
    </xf>
    <xf numFmtId="0" fontId="50" fillId="0" borderId="24" xfId="0" applyFont="1" applyBorder="1" applyAlignment="1">
      <alignment horizontal="center"/>
    </xf>
    <xf numFmtId="0" fontId="74" fillId="43" borderId="24" xfId="0" applyFont="1" applyFill="1" applyBorder="1" applyAlignment="1">
      <alignment horizontal="center" vertical="top" wrapText="1"/>
    </xf>
    <xf numFmtId="0" fontId="54" fillId="43" borderId="24" xfId="0" applyFont="1" applyFill="1" applyBorder="1" applyAlignment="1">
      <alignment horizontal="center" wrapText="1"/>
    </xf>
    <xf numFmtId="0" fontId="73" fillId="45" borderId="24" xfId="0" applyFont="1" applyFill="1" applyBorder="1" applyAlignment="1">
      <alignment horizontal="center" vertical="top" wrapText="1"/>
    </xf>
    <xf numFmtId="0" fontId="46" fillId="46" borderId="11" xfId="0" applyFont="1" applyFill="1" applyBorder="1" applyAlignment="1">
      <alignment horizontal="right"/>
    </xf>
    <xf numFmtId="0" fontId="54" fillId="45" borderId="11" xfId="0" applyFont="1" applyFill="1" applyBorder="1" applyAlignment="1">
      <alignment horizontal="right"/>
    </xf>
    <xf numFmtId="0" fontId="73" fillId="45" borderId="25" xfId="0" applyFont="1" applyFill="1" applyBorder="1" applyAlignment="1">
      <alignment horizontal="center" vertical="top" wrapText="1"/>
    </xf>
    <xf numFmtId="3" fontId="62" fillId="46" borderId="25" xfId="0" applyNumberFormat="1" applyFont="1" applyFill="1" applyBorder="1" applyAlignment="1">
      <alignment horizontal="right"/>
    </xf>
    <xf numFmtId="0" fontId="68" fillId="43" borderId="25" xfId="0" applyFont="1" applyFill="1" applyBorder="1" applyAlignment="1">
      <alignment horizontal="center" wrapText="1"/>
    </xf>
    <xf numFmtId="0" fontId="74" fillId="43" borderId="25" xfId="0" applyFont="1" applyFill="1" applyBorder="1" applyAlignment="1">
      <alignment horizontal="center" vertical="top" wrapText="1"/>
    </xf>
    <xf numFmtId="0" fontId="68" fillId="43" borderId="0" xfId="0" applyFont="1" applyFill="1" applyAlignment="1">
      <alignment horizontal="center" wrapText="1"/>
    </xf>
    <xf numFmtId="3" fontId="62" fillId="46" borderId="11" xfId="0" applyNumberFormat="1" applyFont="1" applyFill="1" applyBorder="1" applyAlignment="1">
      <alignment horizontal="right"/>
    </xf>
    <xf numFmtId="0" fontId="68" fillId="43" borderId="26" xfId="0" applyFont="1" applyFill="1" applyBorder="1" applyAlignment="1">
      <alignment horizontal="center"/>
    </xf>
    <xf numFmtId="0" fontId="78" fillId="0" borderId="11" xfId="0" applyFont="1" applyBorder="1" applyAlignment="1">
      <alignment horizontal="right"/>
    </xf>
    <xf numFmtId="0" fontId="54" fillId="46" borderId="25" xfId="0" applyFont="1" applyFill="1" applyBorder="1" applyAlignment="1">
      <alignment horizontal="right"/>
    </xf>
    <xf numFmtId="3" fontId="66" fillId="46" borderId="25" xfId="0" applyNumberFormat="1" applyFont="1" applyFill="1" applyBorder="1" applyAlignment="1">
      <alignment horizontal="right"/>
    </xf>
    <xf numFmtId="0" fontId="62" fillId="46" borderId="11" xfId="0" applyFont="1" applyFill="1" applyBorder="1" applyAlignment="1">
      <alignment horizontal="right"/>
    </xf>
    <xf numFmtId="0" fontId="62" fillId="43" borderId="24" xfId="0" applyFont="1" applyFill="1" applyBorder="1" applyAlignment="1">
      <alignment horizontal="center" wrapText="1"/>
    </xf>
    <xf numFmtId="0" fontId="70" fillId="43" borderId="18" xfId="0" applyFont="1" applyFill="1" applyBorder="1" applyAlignment="1">
      <alignment horizontal="center" wrapText="1"/>
    </xf>
    <xf numFmtId="0" fontId="69" fillId="43" borderId="25" xfId="0" applyFont="1" applyFill="1" applyBorder="1" applyAlignment="1">
      <alignment horizontal="center"/>
    </xf>
    <xf numFmtId="0" fontId="47" fillId="42" borderId="24" xfId="0" applyFont="1" applyFill="1" applyBorder="1" applyAlignment="1">
      <alignment horizontal="center" wrapText="1"/>
    </xf>
    <xf numFmtId="3" fontId="66" fillId="0" borderId="11" xfId="0" applyNumberFormat="1" applyFont="1" applyBorder="1" applyAlignment="1">
      <alignment horizontal="right"/>
    </xf>
    <xf numFmtId="0" fontId="68" fillId="45" borderId="24" xfId="0" applyFont="1" applyFill="1" applyBorder="1" applyAlignment="1">
      <alignment horizontal="center" wrapText="1"/>
    </xf>
    <xf numFmtId="0" fontId="62" fillId="46" borderId="25" xfId="0" applyFont="1" applyFill="1" applyBorder="1" applyAlignment="1">
      <alignment horizontal="right"/>
    </xf>
    <xf numFmtId="0" fontId="69" fillId="43" borderId="24" xfId="0" applyFont="1" applyFill="1" applyBorder="1" applyAlignment="1">
      <alignment horizontal="center" wrapText="1"/>
    </xf>
    <xf numFmtId="0" fontId="73" fillId="43" borderId="25" xfId="0" applyFont="1" applyFill="1" applyBorder="1" applyAlignment="1">
      <alignment horizontal="center" vertical="top" wrapText="1"/>
    </xf>
    <xf numFmtId="0" fontId="69" fillId="43" borderId="25" xfId="0" applyFont="1" applyFill="1" applyBorder="1" applyAlignment="1">
      <alignment horizontal="center" wrapText="1"/>
    </xf>
    <xf numFmtId="3" fontId="66" fillId="0" borderId="25" xfId="0" applyNumberFormat="1" applyFont="1" applyBorder="1" applyAlignment="1">
      <alignment horizontal="right"/>
    </xf>
    <xf numFmtId="3" fontId="65" fillId="0" borderId="11" xfId="0" applyNumberFormat="1" applyFont="1" applyBorder="1" applyAlignment="1">
      <alignment horizontal="right"/>
    </xf>
    <xf numFmtId="0" fontId="68" fillId="42" borderId="15" xfId="0" applyFont="1" applyFill="1" applyBorder="1" applyAlignment="1">
      <alignment horizontal="right" wrapText="1"/>
    </xf>
    <xf numFmtId="0" fontId="62" fillId="43" borderId="25" xfId="0" applyFont="1" applyFill="1" applyBorder="1" applyAlignment="1">
      <alignment horizontal="center"/>
    </xf>
    <xf numFmtId="0" fontId="52" fillId="42" borderId="15" xfId="0" applyFont="1" applyFill="1" applyBorder="1" applyAlignment="1">
      <alignment horizontal="right" wrapText="1"/>
    </xf>
    <xf numFmtId="0" fontId="65" fillId="45" borderId="11" xfId="0" applyFont="1" applyFill="1" applyBorder="1" applyAlignment="1">
      <alignment horizontal="right"/>
    </xf>
    <xf numFmtId="3" fontId="47" fillId="42" borderId="26" xfId="0" applyNumberFormat="1" applyFont="1" applyFill="1" applyBorder="1" applyAlignment="1">
      <alignment horizontal="right" wrapText="1"/>
    </xf>
    <xf numFmtId="3" fontId="47" fillId="42" borderId="23" xfId="0" applyNumberFormat="1" applyFont="1" applyFill="1" applyBorder="1" applyAlignment="1">
      <alignment horizontal="right" wrapText="1"/>
    </xf>
    <xf numFmtId="3" fontId="50" fillId="0" borderId="11" xfId="0" applyNumberFormat="1" applyFont="1" applyBorder="1" applyAlignment="1">
      <alignment horizontal="right"/>
    </xf>
    <xf numFmtId="3" fontId="65" fillId="46" borderId="25" xfId="0" applyNumberFormat="1" applyFont="1" applyFill="1" applyBorder="1" applyAlignment="1">
      <alignment horizontal="right"/>
    </xf>
    <xf numFmtId="0" fontId="76" fillId="0" borderId="11" xfId="0" applyFont="1" applyBorder="1"/>
    <xf numFmtId="3" fontId="66" fillId="46" borderId="11" xfId="0" applyNumberFormat="1" applyFont="1" applyFill="1" applyBorder="1" applyAlignment="1">
      <alignment horizontal="right"/>
    </xf>
    <xf numFmtId="0" fontId="68" fillId="42" borderId="23" xfId="0" applyFont="1" applyFill="1" applyBorder="1" applyAlignment="1">
      <alignment horizontal="right" wrapText="1"/>
    </xf>
    <xf numFmtId="0" fontId="68" fillId="43" borderId="16" xfId="0" applyFont="1" applyFill="1" applyBorder="1" applyAlignment="1">
      <alignment horizontal="center" wrapText="1"/>
    </xf>
    <xf numFmtId="0" fontId="69" fillId="45" borderId="25" xfId="0" applyFont="1" applyFill="1" applyBorder="1" applyAlignment="1">
      <alignment horizontal="center" wrapText="1"/>
    </xf>
    <xf numFmtId="0" fontId="72" fillId="43" borderId="24" xfId="0" applyFont="1" applyFill="1" applyBorder="1" applyAlignment="1">
      <alignment horizontal="center" wrapText="1"/>
    </xf>
    <xf numFmtId="0" fontId="77" fillId="43" borderId="24" xfId="0" applyFont="1" applyFill="1" applyBorder="1" applyAlignment="1">
      <alignment horizontal="center" wrapText="1"/>
    </xf>
    <xf numFmtId="0" fontId="68" fillId="45" borderId="25" xfId="0" applyFont="1" applyFill="1" applyBorder="1" applyAlignment="1">
      <alignment horizontal="center" wrapText="1"/>
    </xf>
    <xf numFmtId="0" fontId="68" fillId="43" borderId="25" xfId="0" applyFont="1" applyFill="1" applyBorder="1" applyAlignment="1">
      <alignment horizontal="center"/>
    </xf>
    <xf numFmtId="0" fontId="68" fillId="43" borderId="20" xfId="0" applyFont="1" applyFill="1" applyBorder="1" applyAlignment="1">
      <alignment horizontal="center"/>
    </xf>
    <xf numFmtId="0" fontId="68" fillId="43" borderId="19" xfId="0" applyFont="1" applyFill="1" applyBorder="1" applyAlignment="1">
      <alignment horizontal="center"/>
    </xf>
    <xf numFmtId="0" fontId="67" fillId="45" borderId="25" xfId="0" applyFont="1" applyFill="1" applyBorder="1" applyAlignment="1">
      <alignment horizontal="right"/>
    </xf>
    <xf numFmtId="0" fontId="66" fillId="45" borderId="11" xfId="0" applyFont="1" applyFill="1" applyBorder="1" applyAlignment="1">
      <alignment horizontal="right"/>
    </xf>
    <xf numFmtId="3" fontId="66" fillId="45" borderId="25" xfId="0" applyNumberFormat="1" applyFont="1" applyFill="1" applyBorder="1" applyAlignment="1">
      <alignment horizontal="right"/>
    </xf>
    <xf numFmtId="0" fontId="69" fillId="0" borderId="11" xfId="0" applyFont="1" applyBorder="1" applyAlignment="1">
      <alignment horizontal="right"/>
    </xf>
    <xf numFmtId="0" fontId="47" fillId="42" borderId="25" xfId="0" applyFont="1" applyFill="1" applyBorder="1" applyAlignment="1">
      <alignment horizontal="center" wrapText="1"/>
    </xf>
    <xf numFmtId="0" fontId="65" fillId="46" borderId="25" xfId="0" applyFont="1" applyFill="1" applyBorder="1" applyAlignment="1">
      <alignment horizontal="right"/>
    </xf>
    <xf numFmtId="0" fontId="80" fillId="0" borderId="11" xfId="0" applyFont="1" applyBorder="1"/>
    <xf numFmtId="3" fontId="66" fillId="45" borderId="11" xfId="0" applyNumberFormat="1" applyFont="1" applyFill="1" applyBorder="1" applyAlignment="1">
      <alignment horizontal="right"/>
    </xf>
    <xf numFmtId="0" fontId="65" fillId="0" borderId="11" xfId="0" applyFont="1" applyBorder="1" applyAlignment="1">
      <alignment horizontal="right"/>
    </xf>
    <xf numFmtId="3" fontId="79" fillId="0" borderId="25" xfId="0" applyNumberFormat="1" applyFont="1" applyBorder="1" applyAlignment="1">
      <alignment horizontal="right"/>
    </xf>
    <xf numFmtId="0" fontId="65" fillId="0" borderId="25" xfId="0" applyFont="1" applyBorder="1" applyAlignment="1">
      <alignment horizontal="right"/>
    </xf>
    <xf numFmtId="3" fontId="79" fillId="43" borderId="25" xfId="0" applyNumberFormat="1" applyFont="1" applyFill="1" applyBorder="1" applyAlignment="1">
      <alignment horizontal="right" wrapText="1"/>
    </xf>
    <xf numFmtId="0" fontId="66" fillId="46" borderId="11" xfId="0" applyFont="1" applyFill="1" applyBorder="1" applyAlignment="1">
      <alignment horizontal="right"/>
    </xf>
    <xf numFmtId="0" fontId="0" fillId="0" borderId="27" xfId="0" applyBorder="1"/>
    <xf numFmtId="3" fontId="0" fillId="0" borderId="27" xfId="0" applyNumberFormat="1" applyBorder="1"/>
    <xf numFmtId="3" fontId="0" fillId="0" borderId="0" xfId="0" applyNumberFormat="1"/>
    <xf numFmtId="0" fontId="16" fillId="0" borderId="0" xfId="0" applyFont="1"/>
    <xf numFmtId="0" fontId="16" fillId="0" borderId="27" xfId="0" applyFont="1" applyBorder="1" applyAlignment="1">
      <alignment wrapText="1"/>
    </xf>
    <xf numFmtId="0" fontId="81" fillId="47" borderId="27" xfId="355" applyFont="1" applyFill="1" applyBorder="1" applyAlignment="1">
      <alignment horizontal="center" vertical="center" wrapText="1"/>
    </xf>
    <xf numFmtId="0" fontId="82" fillId="0" borderId="31" xfId="0" applyFont="1" applyBorder="1" applyAlignment="1">
      <alignment vertical="center" wrapText="1"/>
    </xf>
    <xf numFmtId="0" fontId="83" fillId="0" borderId="32" xfId="0" applyFont="1" applyBorder="1" applyAlignment="1">
      <alignment wrapText="1"/>
    </xf>
    <xf numFmtId="0" fontId="83" fillId="0" borderId="32" xfId="0" applyFont="1" applyBorder="1"/>
    <xf numFmtId="0" fontId="45" fillId="0" borderId="32" xfId="0" applyFont="1" applyBorder="1"/>
    <xf numFmtId="0" fontId="83" fillId="0" borderId="33" xfId="0" applyFont="1" applyBorder="1"/>
    <xf numFmtId="49" fontId="84" fillId="0" borderId="31" xfId="0" applyNumberFormat="1" applyFont="1" applyBorder="1" applyAlignment="1">
      <alignment vertical="center" wrapText="1"/>
    </xf>
    <xf numFmtId="3" fontId="45" fillId="0" borderId="27" xfId="355" applyNumberFormat="1" applyFont="1" applyFill="1" applyBorder="1" applyAlignment="1">
      <alignment horizontal="center" wrapText="1"/>
    </xf>
    <xf numFmtId="3" fontId="45" fillId="0" borderId="13" xfId="355" applyNumberFormat="1" applyFont="1" applyFill="1" applyBorder="1" applyAlignment="1">
      <alignment horizontal="center" wrapText="1"/>
    </xf>
    <xf numFmtId="0" fontId="83" fillId="0" borderId="34" xfId="0" applyFont="1" applyBorder="1"/>
    <xf numFmtId="0" fontId="45" fillId="0" borderId="27" xfId="0" applyFont="1" applyBorder="1"/>
    <xf numFmtId="3" fontId="45" fillId="0" borderId="12" xfId="355" applyNumberFormat="1" applyFont="1" applyFill="1" applyBorder="1" applyAlignment="1">
      <alignment horizontal="center" wrapText="1"/>
    </xf>
    <xf numFmtId="0" fontId="83" fillId="0" borderId="35" xfId="0" applyFont="1" applyBorder="1"/>
    <xf numFmtId="49" fontId="82" fillId="0" borderId="36" xfId="0" applyNumberFormat="1" applyFont="1" applyFill="1" applyBorder="1" applyAlignment="1">
      <alignment horizontal="right" vertical="center" wrapText="1"/>
    </xf>
    <xf numFmtId="3" fontId="85" fillId="0" borderId="27" xfId="355" applyNumberFormat="1" applyFont="1" applyFill="1" applyBorder="1" applyAlignment="1">
      <alignment horizontal="center" wrapText="1"/>
    </xf>
    <xf numFmtId="0" fontId="85" fillId="0" borderId="27" xfId="0" applyFont="1" applyBorder="1"/>
    <xf numFmtId="3" fontId="85" fillId="0" borderId="27" xfId="0" applyNumberFormat="1" applyFont="1" applyBorder="1"/>
    <xf numFmtId="0" fontId="86" fillId="0" borderId="0" xfId="0" applyFont="1" applyAlignment="1">
      <alignment horizontal="center" vertical="center"/>
    </xf>
    <xf numFmtId="0" fontId="55" fillId="42" borderId="19" xfId="0" applyFont="1" applyFill="1" applyBorder="1" applyAlignment="1">
      <alignment horizontal="center" wrapText="1"/>
    </xf>
    <xf numFmtId="0" fontId="55" fillId="42" borderId="20" xfId="0" applyFont="1" applyFill="1" applyBorder="1" applyAlignment="1">
      <alignment horizontal="center" wrapText="1"/>
    </xf>
    <xf numFmtId="0" fontId="55" fillId="42" borderId="25" xfId="0" applyFont="1" applyFill="1" applyBorder="1" applyAlignment="1">
      <alignment horizontal="center" wrapText="1"/>
    </xf>
    <xf numFmtId="0" fontId="55" fillId="42" borderId="22" xfId="0" applyFont="1" applyFill="1" applyBorder="1" applyAlignment="1">
      <alignment horizontal="center" wrapText="1"/>
    </xf>
    <xf numFmtId="0" fontId="55" fillId="42" borderId="18" xfId="0" applyFont="1" applyFill="1" applyBorder="1" applyAlignment="1">
      <alignment horizontal="center" wrapText="1"/>
    </xf>
    <xf numFmtId="0" fontId="55" fillId="42" borderId="23" xfId="0" applyFont="1" applyFill="1" applyBorder="1" applyAlignment="1">
      <alignment horizontal="center" wrapText="1"/>
    </xf>
    <xf numFmtId="0" fontId="48" fillId="42" borderId="19" xfId="0" applyFont="1" applyFill="1" applyBorder="1" applyAlignment="1">
      <alignment horizontal="center" wrapText="1"/>
    </xf>
    <xf numFmtId="0" fontId="48" fillId="42" borderId="25" xfId="0" applyFont="1" applyFill="1" applyBorder="1" applyAlignment="1">
      <alignment horizontal="center" wrapText="1"/>
    </xf>
    <xf numFmtId="0" fontId="56" fillId="42" borderId="19" xfId="0" applyFont="1" applyFill="1" applyBorder="1" applyAlignment="1">
      <alignment horizontal="center" wrapText="1"/>
    </xf>
    <xf numFmtId="0" fontId="56" fillId="42" borderId="25" xfId="0" applyFont="1" applyFill="1" applyBorder="1" applyAlignment="1">
      <alignment horizontal="center" wrapText="1"/>
    </xf>
    <xf numFmtId="0" fontId="57" fillId="0" borderId="19" xfId="0" applyFont="1" applyBorder="1" applyAlignment="1">
      <alignment horizontal="right"/>
    </xf>
    <xf numFmtId="0" fontId="57" fillId="0" borderId="25" xfId="0" applyFont="1" applyBorder="1" applyAlignment="1">
      <alignment horizontal="right"/>
    </xf>
    <xf numFmtId="0" fontId="58" fillId="43" borderId="19" xfId="0" applyFont="1" applyFill="1" applyBorder="1" applyAlignment="1">
      <alignment horizontal="center" vertical="top" wrapText="1"/>
    </xf>
    <xf numFmtId="0" fontId="58" fillId="43" borderId="25" xfId="0" applyFont="1" applyFill="1" applyBorder="1" applyAlignment="1">
      <alignment horizontal="center" vertical="top" wrapText="1"/>
    </xf>
    <xf numFmtId="0" fontId="49" fillId="0" borderId="19" xfId="0" applyFont="1" applyBorder="1" applyAlignment="1">
      <alignment horizontal="right"/>
    </xf>
    <xf numFmtId="0" fontId="49" fillId="0" borderId="25" xfId="0" applyFont="1" applyBorder="1" applyAlignment="1">
      <alignment horizontal="right"/>
    </xf>
    <xf numFmtId="0" fontId="57" fillId="43" borderId="19" xfId="0" applyFont="1" applyFill="1" applyBorder="1" applyAlignment="1">
      <alignment horizontal="right" wrapText="1"/>
    </xf>
    <xf numFmtId="0" fontId="57" fillId="43" borderId="25" xfId="0" applyFont="1" applyFill="1" applyBorder="1" applyAlignment="1">
      <alignment horizontal="right" wrapText="1"/>
    </xf>
    <xf numFmtId="0" fontId="54" fillId="42" borderId="22" xfId="0" applyFont="1" applyFill="1" applyBorder="1" applyAlignment="1">
      <alignment horizontal="center" wrapText="1"/>
    </xf>
    <xf numFmtId="0" fontId="0" fillId="0" borderId="18" xfId="0" applyBorder="1"/>
    <xf numFmtId="0" fontId="0" fillId="0" borderId="23" xfId="0" applyBorder="1"/>
    <xf numFmtId="0" fontId="71" fillId="42" borderId="19" xfId="0" applyFont="1" applyFill="1" applyBorder="1" applyAlignment="1">
      <alignment horizontal="right" wrapText="1"/>
    </xf>
    <xf numFmtId="0" fontId="71" fillId="42" borderId="25" xfId="0" applyFont="1" applyFill="1" applyBorder="1" applyAlignment="1">
      <alignment horizontal="right" wrapText="1"/>
    </xf>
    <xf numFmtId="0" fontId="68" fillId="42" borderId="19" xfId="0" applyFont="1" applyFill="1" applyBorder="1" applyAlignment="1">
      <alignment horizontal="center" wrapText="1"/>
    </xf>
    <xf numFmtId="0" fontId="68" fillId="42" borderId="21" xfId="0" applyFont="1" applyFill="1" applyBorder="1" applyAlignment="1">
      <alignment horizontal="center" wrapText="1"/>
    </xf>
    <xf numFmtId="0" fontId="68" fillId="42" borderId="22" xfId="0" applyFont="1" applyFill="1" applyBorder="1" applyAlignment="1">
      <alignment horizontal="right" wrapText="1"/>
    </xf>
    <xf numFmtId="0" fontId="68" fillId="42" borderId="17" xfId="0" applyFont="1" applyFill="1" applyBorder="1" applyAlignment="1">
      <alignment horizontal="right" wrapText="1"/>
    </xf>
    <xf numFmtId="0" fontId="68" fillId="42" borderId="14" xfId="0" applyFont="1" applyFill="1" applyBorder="1" applyAlignment="1">
      <alignment horizontal="right" wrapText="1"/>
    </xf>
    <xf numFmtId="0" fontId="68" fillId="42" borderId="11" xfId="0" applyFont="1" applyFill="1" applyBorder="1" applyAlignment="1">
      <alignment horizontal="right" wrapText="1"/>
    </xf>
    <xf numFmtId="0" fontId="16" fillId="0" borderId="27" xfId="0" applyFont="1" applyBorder="1" applyAlignment="1">
      <alignment wrapText="1"/>
    </xf>
    <xf numFmtId="0" fontId="81" fillId="47" borderId="13" xfId="355" applyFont="1" applyFill="1" applyBorder="1" applyAlignment="1">
      <alignment horizontal="center" vertical="center" wrapText="1"/>
    </xf>
    <xf numFmtId="0" fontId="81" fillId="47" borderId="12" xfId="355" applyFont="1" applyFill="1" applyBorder="1" applyAlignment="1">
      <alignment horizontal="center" vertical="center" wrapText="1"/>
    </xf>
  </cellXfs>
  <cellStyles count="682">
    <cellStyle name="20% - Colore 1" xfId="19" builtinId="30" customBuiltin="1"/>
    <cellStyle name="20% - Colore 1 2" xfId="74"/>
    <cellStyle name="20% - Colore 1 2 2" xfId="141"/>
    <cellStyle name="20% - Colore 1 3" xfId="89"/>
    <cellStyle name="20% - Colore 1 3 2" xfId="156"/>
    <cellStyle name="20% - Colore 1 4" xfId="108"/>
    <cellStyle name="20% - Colore 1 4 2" xfId="171"/>
    <cellStyle name="20% - Colore 1 5" xfId="122"/>
    <cellStyle name="20% - Colore 1 6" xfId="656"/>
    <cellStyle name="20% - Colore 2" xfId="23" builtinId="34" customBuiltin="1"/>
    <cellStyle name="20% - Colore 2 2" xfId="76"/>
    <cellStyle name="20% - Colore 2 2 2" xfId="143"/>
    <cellStyle name="20% - Colore 2 3" xfId="92"/>
    <cellStyle name="20% - Colore 2 3 2" xfId="159"/>
    <cellStyle name="20% - Colore 2 4" xfId="110"/>
    <cellStyle name="20% - Colore 2 4 2" xfId="173"/>
    <cellStyle name="20% - Colore 2 5" xfId="124"/>
    <cellStyle name="20% - Colore 2 6" xfId="658"/>
    <cellStyle name="20% - Colore 3" xfId="27" builtinId="38" customBuiltin="1"/>
    <cellStyle name="20% - Colore 3 2" xfId="78"/>
    <cellStyle name="20% - Colore 3 2 2" xfId="145"/>
    <cellStyle name="20% - Colore 3 3" xfId="94"/>
    <cellStyle name="20% - Colore 3 3 2" xfId="161"/>
    <cellStyle name="20% - Colore 3 4" xfId="112"/>
    <cellStyle name="20% - Colore 3 4 2" xfId="175"/>
    <cellStyle name="20% - Colore 3 5" xfId="126"/>
    <cellStyle name="20% - Colore 3 6" xfId="660"/>
    <cellStyle name="20% - Colore 4" xfId="31" builtinId="42" customBuiltin="1"/>
    <cellStyle name="20% - Colore 4 2" xfId="80"/>
    <cellStyle name="20% - Colore 4 2 2" xfId="147"/>
    <cellStyle name="20% - Colore 4 3" xfId="96"/>
    <cellStyle name="20% - Colore 4 3 2" xfId="163"/>
    <cellStyle name="20% - Colore 4 4" xfId="114"/>
    <cellStyle name="20% - Colore 4 4 2" xfId="177"/>
    <cellStyle name="20% - Colore 4 5" xfId="128"/>
    <cellStyle name="20% - Colore 4 6" xfId="662"/>
    <cellStyle name="20% - Colore 5" xfId="35" builtinId="46" customBuiltin="1"/>
    <cellStyle name="20% - Colore 5 2" xfId="82"/>
    <cellStyle name="20% - Colore 5 2 2" xfId="149"/>
    <cellStyle name="20% - Colore 5 3" xfId="98"/>
    <cellStyle name="20% - Colore 5 3 2" xfId="165"/>
    <cellStyle name="20% - Colore 5 4" xfId="116"/>
    <cellStyle name="20% - Colore 5 4 2" xfId="179"/>
    <cellStyle name="20% - Colore 5 5" xfId="130"/>
    <cellStyle name="20% - Colore 5 6" xfId="664"/>
    <cellStyle name="20% - Colore 6" xfId="39" builtinId="50" customBuiltin="1"/>
    <cellStyle name="20% - Colore 6 2" xfId="84"/>
    <cellStyle name="20% - Colore 6 2 2" xfId="151"/>
    <cellStyle name="20% - Colore 6 3" xfId="100"/>
    <cellStyle name="20% - Colore 6 3 2" xfId="167"/>
    <cellStyle name="20% - Colore 6 4" xfId="118"/>
    <cellStyle name="20% - Colore 6 4 2" xfId="181"/>
    <cellStyle name="20% - Colore 6 5" xfId="132"/>
    <cellStyle name="20% - Colore 6 6" xfId="666"/>
    <cellStyle name="40% - Colore 1" xfId="20" builtinId="31" customBuiltin="1"/>
    <cellStyle name="40% - Colore 1 2" xfId="75"/>
    <cellStyle name="40% - Colore 1 2 2" xfId="142"/>
    <cellStyle name="40% - Colore 1 3" xfId="90"/>
    <cellStyle name="40% - Colore 1 3 2" xfId="157"/>
    <cellStyle name="40% - Colore 1 4" xfId="109"/>
    <cellStyle name="40% - Colore 1 4 2" xfId="172"/>
    <cellStyle name="40% - Colore 1 5" xfId="123"/>
    <cellStyle name="40% - Colore 1 6" xfId="657"/>
    <cellStyle name="40% - Colore 2" xfId="24" builtinId="35" customBuiltin="1"/>
    <cellStyle name="40% - Colore 2 2" xfId="77"/>
    <cellStyle name="40% - Colore 2 2 2" xfId="144"/>
    <cellStyle name="40% - Colore 2 3" xfId="93"/>
    <cellStyle name="40% - Colore 2 3 2" xfId="160"/>
    <cellStyle name="40% - Colore 2 4" xfId="111"/>
    <cellStyle name="40% - Colore 2 4 2" xfId="174"/>
    <cellStyle name="40% - Colore 2 5" xfId="125"/>
    <cellStyle name="40% - Colore 2 6" xfId="659"/>
    <cellStyle name="40% - Colore 3" xfId="28" builtinId="39" customBuiltin="1"/>
    <cellStyle name="40% - Colore 3 2" xfId="79"/>
    <cellStyle name="40% - Colore 3 2 2" xfId="146"/>
    <cellStyle name="40% - Colore 3 3" xfId="95"/>
    <cellStyle name="40% - Colore 3 3 2" xfId="162"/>
    <cellStyle name="40% - Colore 3 4" xfId="113"/>
    <cellStyle name="40% - Colore 3 4 2" xfId="176"/>
    <cellStyle name="40% - Colore 3 5" xfId="127"/>
    <cellStyle name="40% - Colore 3 6" xfId="661"/>
    <cellStyle name="40% - Colore 4" xfId="32" builtinId="43" customBuiltin="1"/>
    <cellStyle name="40% - Colore 4 2" xfId="81"/>
    <cellStyle name="40% - Colore 4 2 2" xfId="148"/>
    <cellStyle name="40% - Colore 4 3" xfId="97"/>
    <cellStyle name="40% - Colore 4 3 2" xfId="164"/>
    <cellStyle name="40% - Colore 4 4" xfId="115"/>
    <cellStyle name="40% - Colore 4 4 2" xfId="178"/>
    <cellStyle name="40% - Colore 4 5" xfId="129"/>
    <cellStyle name="40% - Colore 4 6" xfId="663"/>
    <cellStyle name="40% - Colore 5" xfId="36" builtinId="47" customBuiltin="1"/>
    <cellStyle name="40% - Colore 5 2" xfId="83"/>
    <cellStyle name="40% - Colore 5 2 2" xfId="150"/>
    <cellStyle name="40% - Colore 5 3" xfId="99"/>
    <cellStyle name="40% - Colore 5 3 2" xfId="166"/>
    <cellStyle name="40% - Colore 5 4" xfId="117"/>
    <cellStyle name="40% - Colore 5 4 2" xfId="180"/>
    <cellStyle name="40% - Colore 5 5" xfId="131"/>
    <cellStyle name="40% - Colore 5 6" xfId="665"/>
    <cellStyle name="40% - Colore 6" xfId="40" builtinId="51" customBuiltin="1"/>
    <cellStyle name="40% - Colore 6 2" xfId="85"/>
    <cellStyle name="40% - Colore 6 2 2" xfId="152"/>
    <cellStyle name="40% - Colore 6 3" xfId="101"/>
    <cellStyle name="40% - Colore 6 3 2" xfId="168"/>
    <cellStyle name="40% - Colore 6 4" xfId="119"/>
    <cellStyle name="40% - Colore 6 4 2" xfId="182"/>
    <cellStyle name="40% - Colore 6 5" xfId="133"/>
    <cellStyle name="40% - Colore 6 6" xfId="667"/>
    <cellStyle name="60% - Colore 1" xfId="21" builtinId="32" customBuiltin="1"/>
    <cellStyle name="60% - Colore 2" xfId="25" builtinId="36" customBuiltin="1"/>
    <cellStyle name="60% - Colore 2 2" xfId="188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3 2" xfId="189"/>
    <cellStyle name="Colore 4" xfId="30" builtinId="41" customBuiltin="1"/>
    <cellStyle name="Colore 4 2" xfId="190"/>
    <cellStyle name="Colore 5" xfId="34" builtinId="45" customBuiltin="1"/>
    <cellStyle name="Colore 6" xfId="38" builtinId="49" customBuiltin="1"/>
    <cellStyle name="Colore 6 2" xfId="191"/>
    <cellStyle name="Comma [0] 2" xfId="192"/>
    <cellStyle name="Comma [0]_CExCDCbis" xfId="568"/>
    <cellStyle name="Comma 10" xfId="104"/>
    <cellStyle name="Comma 10 2" xfId="193"/>
    <cellStyle name="Comma 2" xfId="194"/>
    <cellStyle name="Comma 3" xfId="195"/>
    <cellStyle name="Comma 4" xfId="196"/>
    <cellStyle name="Comma 5" xfId="197"/>
    <cellStyle name="Comma 6" xfId="198"/>
    <cellStyle name="Comma 7" xfId="199"/>
    <cellStyle name="Comma 8" xfId="200"/>
    <cellStyle name="Comma 9" xfId="201"/>
    <cellStyle name="Currency 2" xfId="202"/>
    <cellStyle name="Euro" xfId="203"/>
    <cellStyle name="Euro 2" xfId="204"/>
    <cellStyle name="Euro 2 2" xfId="569"/>
    <cellStyle name="Euro 2 3" xfId="570"/>
    <cellStyle name="Euro 2 4" xfId="571"/>
    <cellStyle name="Euro 2 5" xfId="572"/>
    <cellStyle name="Euro 2 6" xfId="573"/>
    <cellStyle name="Euro 2 7" xfId="574"/>
    <cellStyle name="Euro 2 8" xfId="575"/>
    <cellStyle name="Euro 2 9" xfId="576"/>
    <cellStyle name="Euro_CALCOLI PRODUZIONE X INTEGRAZIONE DI AGOSTO 2009" xfId="205"/>
    <cellStyle name="Excel Built-in Comma [0]_Marilù (v.0.5) 2" xfId="44"/>
    <cellStyle name="Excel Built-in Explanatory Text" xfId="43"/>
    <cellStyle name="Excel Built-in Migliaia [0]_Asl 6_Raccordo MONISANIT al 31 dicembre 2007 (v. FINALE del 30.05.2008)" xfId="49"/>
    <cellStyle name="Excel Built-in Migliaia_Asl 6_Raccordo MONISANIT al 31 dicembre 2007 (v. FINALE del 30.05.2008) 2" xfId="50"/>
    <cellStyle name="Excel Built-in Normal" xfId="105"/>
    <cellStyle name="Excel Built-in Normale_Asl 6_Raccordo MONISANIT al 31 dicembre 2007 (v. FINALE del 30.05.2008) 2" xfId="51"/>
    <cellStyle name="Excel Built-in Percent 3" xfId="52"/>
    <cellStyle name="Excel_BuiltIn_Testo descrittivo" xfId="53"/>
    <cellStyle name="Input" xfId="9" builtinId="20" customBuiltin="1"/>
    <cellStyle name="Migliaia (0)_ FILE PROVA" xfId="206"/>
    <cellStyle name="Migliaia [0] 2" xfId="207"/>
    <cellStyle name="Migliaia [0] 2 2" xfId="577"/>
    <cellStyle name="Migliaia [0] 3" xfId="208"/>
    <cellStyle name="Migliaia [0] 3 2" xfId="209"/>
    <cellStyle name="Migliaia [0] 4" xfId="210"/>
    <cellStyle name="Migliaia 10" xfId="211"/>
    <cellStyle name="Migliaia 10 6" xfId="607"/>
    <cellStyle name="Migliaia 11" xfId="212"/>
    <cellStyle name="Migliaia 12" xfId="185"/>
    <cellStyle name="Migliaia 13" xfId="540"/>
    <cellStyle name="Migliaia 14" xfId="549"/>
    <cellStyle name="Migliaia 15" xfId="54"/>
    <cellStyle name="Migliaia 16" xfId="551"/>
    <cellStyle name="Migliaia 17" xfId="560"/>
    <cellStyle name="Migliaia 18" xfId="554"/>
    <cellStyle name="Migliaia 19" xfId="566"/>
    <cellStyle name="Migliaia 2" xfId="55"/>
    <cellStyle name="Migliaia 2 2" xfId="214"/>
    <cellStyle name="Migliaia 2 2 2" xfId="579"/>
    <cellStyle name="Migliaia 2 3" xfId="215"/>
    <cellStyle name="Migliaia 2 3 2" xfId="580"/>
    <cellStyle name="Migliaia 2 4" xfId="213"/>
    <cellStyle name="Migliaia 2 5" xfId="578"/>
    <cellStyle name="Migliaia 2 5 2" xfId="651"/>
    <cellStyle name="Migliaia 20" xfId="611"/>
    <cellStyle name="Migliaia 20 2" xfId="618"/>
    <cellStyle name="Migliaia 21" xfId="610"/>
    <cellStyle name="Migliaia 21 2" xfId="643"/>
    <cellStyle name="Migliaia 22" xfId="612"/>
    <cellStyle name="Migliaia 22 2" xfId="614"/>
    <cellStyle name="Migliaia 23" xfId="609"/>
    <cellStyle name="Migliaia 23 2" xfId="621"/>
    <cellStyle name="Migliaia 24" xfId="608"/>
    <cellStyle name="Migliaia 24 2" xfId="629"/>
    <cellStyle name="Migliaia 25" xfId="675"/>
    <cellStyle name="Migliaia 26" xfId="634"/>
    <cellStyle name="Migliaia 27" xfId="668"/>
    <cellStyle name="Migliaia 28" xfId="674"/>
    <cellStyle name="Migliaia 29" xfId="632"/>
    <cellStyle name="Migliaia 3" xfId="56"/>
    <cellStyle name="Migliaia 3 2" xfId="217"/>
    <cellStyle name="Migliaia 3 3" xfId="218"/>
    <cellStyle name="Migliaia 3 4" xfId="216"/>
    <cellStyle name="Migliaia 3 5" xfId="581"/>
    <cellStyle name="Migliaia 3 5 2" xfId="650"/>
    <cellStyle name="Migliaia 30" xfId="678"/>
    <cellStyle name="Migliaia 31" xfId="676"/>
    <cellStyle name="Migliaia 32" xfId="681"/>
    <cellStyle name="Migliaia 33" xfId="679"/>
    <cellStyle name="Migliaia 34" xfId="680"/>
    <cellStyle name="Migliaia 4" xfId="135"/>
    <cellStyle name="Migliaia 4 2" xfId="220"/>
    <cellStyle name="Migliaia 4 2 2" xfId="221"/>
    <cellStyle name="Migliaia 4 3" xfId="222"/>
    <cellStyle name="Migliaia 4 4" xfId="219"/>
    <cellStyle name="Migliaia 4 5" xfId="582"/>
    <cellStyle name="Migliaia 5" xfId="223"/>
    <cellStyle name="Migliaia 5 2" xfId="224"/>
    <cellStyle name="Migliaia 5 2 2" xfId="225"/>
    <cellStyle name="Migliaia 5 3" xfId="583"/>
    <cellStyle name="Migliaia 6" xfId="226"/>
    <cellStyle name="Migliaia 6 2" xfId="227"/>
    <cellStyle name="Migliaia 6 3" xfId="228"/>
    <cellStyle name="Migliaia 6 3 2" xfId="229"/>
    <cellStyle name="Migliaia 6 3 2 2" xfId="230"/>
    <cellStyle name="Migliaia 6 3 3" xfId="231"/>
    <cellStyle name="Migliaia 6 4" xfId="232"/>
    <cellStyle name="Migliaia 6 4 2" xfId="233"/>
    <cellStyle name="Migliaia 6 5" xfId="234"/>
    <cellStyle name="Migliaia 6 6" xfId="584"/>
    <cellStyle name="Migliaia 7" xfId="91"/>
    <cellStyle name="Migliaia 7 2" xfId="57"/>
    <cellStyle name="Migliaia 7 2 2" xfId="58"/>
    <cellStyle name="Migliaia 7 2 2 2" xfId="238"/>
    <cellStyle name="Migliaia 7 2 2 2 2" xfId="239"/>
    <cellStyle name="Migliaia 7 2 2 3" xfId="240"/>
    <cellStyle name="Migliaia 7 2 2 4" xfId="237"/>
    <cellStyle name="Migliaia 7 2 3" xfId="241"/>
    <cellStyle name="Migliaia 7 2 3 2" xfId="242"/>
    <cellStyle name="Migliaia 7 2 4" xfId="243"/>
    <cellStyle name="Migliaia 7 2 5" xfId="236"/>
    <cellStyle name="Migliaia 7 3" xfId="158"/>
    <cellStyle name="Migliaia 7 3 2" xfId="245"/>
    <cellStyle name="Migliaia 7 3 2 2" xfId="246"/>
    <cellStyle name="Migliaia 7 3 3" xfId="247"/>
    <cellStyle name="Migliaia 7 3 4" xfId="244"/>
    <cellStyle name="Migliaia 7 4" xfId="248"/>
    <cellStyle name="Migliaia 7 4 2" xfId="249"/>
    <cellStyle name="Migliaia 7 5" xfId="250"/>
    <cellStyle name="Migliaia 7 6" xfId="235"/>
    <cellStyle name="Migliaia 8" xfId="251"/>
    <cellStyle name="Migliaia 8 2" xfId="252"/>
    <cellStyle name="Migliaia 8 2 2" xfId="253"/>
    <cellStyle name="Migliaia 8 2 2 2" xfId="254"/>
    <cellStyle name="Migliaia 8 2 3" xfId="255"/>
    <cellStyle name="Migliaia 8 3" xfId="256"/>
    <cellStyle name="Migliaia 8 3 2" xfId="257"/>
    <cellStyle name="Migliaia 8 4" xfId="258"/>
    <cellStyle name="Migliaia 9" xfId="259"/>
    <cellStyle name="Migliaia 9 2" xfId="260"/>
    <cellStyle name="Migliaia 9 2 2" xfId="261"/>
    <cellStyle name="Migliaia 9 2 2 2" xfId="262"/>
    <cellStyle name="Migliaia 9 2 2 2 2" xfId="263"/>
    <cellStyle name="Migliaia 9 2 2 3" xfId="264"/>
    <cellStyle name="Migliaia 9 2 3" xfId="265"/>
    <cellStyle name="Migliaia 9 2 3 2" xfId="266"/>
    <cellStyle name="Migliaia 9 2 4" xfId="267"/>
    <cellStyle name="Migliaia 9 3" xfId="268"/>
    <cellStyle name="Migliaia 9 3 2" xfId="269"/>
    <cellStyle name="Migliaia 9 3 2 2" xfId="270"/>
    <cellStyle name="Migliaia 9 3 3" xfId="271"/>
    <cellStyle name="Migliaia 9 4" xfId="272"/>
    <cellStyle name="Migliaia 9 4 2" xfId="273"/>
    <cellStyle name="Migliaia 9 5" xfId="274"/>
    <cellStyle name="Neutrale" xfId="8" builtinId="28" customBuiltin="1"/>
    <cellStyle name="Normal 10" xfId="275"/>
    <cellStyle name="Normal 11" xfId="276"/>
    <cellStyle name="Normal 2" xfId="46"/>
    <cellStyle name="Normal 2 2" xfId="59"/>
    <cellStyle name="Normal 2 2 2" xfId="278"/>
    <cellStyle name="Normal 2 2 2 2" xfId="279"/>
    <cellStyle name="Normal 2 2 2 2 2" xfId="280"/>
    <cellStyle name="Normal 2 2 2 2_monitoraggio gare" xfId="281"/>
    <cellStyle name="Normal 2 2 2 3" xfId="282"/>
    <cellStyle name="Normal 2 2 2_monitoraggio gare" xfId="283"/>
    <cellStyle name="Normal 2 2 3" xfId="284"/>
    <cellStyle name="Normal 2 2 3 2" xfId="285"/>
    <cellStyle name="Normal 2 2 3_monitoraggio gare" xfId="286"/>
    <cellStyle name="Normal 2 2 4" xfId="287"/>
    <cellStyle name="Normal 2 2 5" xfId="288"/>
    <cellStyle name="Normal 2 2 6" xfId="277"/>
    <cellStyle name="Normal 2 2 7" xfId="585"/>
    <cellStyle name="Normal 2 2 8" xfId="605"/>
    <cellStyle name="Normal 2 2_monitoraggio gare" xfId="289"/>
    <cellStyle name="Normal 2 3" xfId="290"/>
    <cellStyle name="Normal 2 3 2" xfId="291"/>
    <cellStyle name="Normal 2 3 2 2" xfId="292"/>
    <cellStyle name="Normal 2 3 2_monitoraggio gare" xfId="293"/>
    <cellStyle name="Normal 2 3 3" xfId="294"/>
    <cellStyle name="Normal 2 3 4" xfId="586"/>
    <cellStyle name="Normal 2 3 5" xfId="606"/>
    <cellStyle name="Normal 2 3_monitoraggio gare" xfId="295"/>
    <cellStyle name="Normal 2 4" xfId="296"/>
    <cellStyle name="Normal 2 4 2" xfId="297"/>
    <cellStyle name="Normal 2 4 3" xfId="587"/>
    <cellStyle name="Normal 2 4_monitoraggio gare" xfId="298"/>
    <cellStyle name="Normal 2 5" xfId="299"/>
    <cellStyle name="Normal 2 5 2" xfId="588"/>
    <cellStyle name="Normal 2 6" xfId="589"/>
    <cellStyle name="Normal 2 7" xfId="590"/>
    <cellStyle name="Normal 2 8" xfId="591"/>
    <cellStyle name="Normal 2 9" xfId="592"/>
    <cellStyle name="Normal 3" xfId="300"/>
    <cellStyle name="Normal 4" xfId="301"/>
    <cellStyle name="Normal 5" xfId="187"/>
    <cellStyle name="Normal 6" xfId="302"/>
    <cellStyle name="Normal 7" xfId="103"/>
    <cellStyle name="Normal 7 2" xfId="303"/>
    <cellStyle name="Normal 8" xfId="304"/>
    <cellStyle name="Normal 9" xfId="305"/>
    <cellStyle name="Normal 9 2" xfId="306"/>
    <cellStyle name="Normal 9_monitoraggio gare" xfId="307"/>
    <cellStyle name="Normal_CExCDCbis" xfId="593"/>
    <cellStyle name="Normale" xfId="0" builtinId="0"/>
    <cellStyle name="Normale 10" xfId="87"/>
    <cellStyle name="Normale 10 2" xfId="154"/>
    <cellStyle name="Normale 10 2 2" xfId="310"/>
    <cellStyle name="Normale 10 2 2 2" xfId="311"/>
    <cellStyle name="Normale 10 2 2 2 2" xfId="312"/>
    <cellStyle name="Normale 10 2 2 2_monitoraggio gare" xfId="313"/>
    <cellStyle name="Normale 10 2 2 3" xfId="314"/>
    <cellStyle name="Normale 10 2 2_monitoraggio gare" xfId="315"/>
    <cellStyle name="Normale 10 2 3" xfId="316"/>
    <cellStyle name="Normale 10 2 3 2" xfId="317"/>
    <cellStyle name="Normale 10 2 3_monitoraggio gare" xfId="318"/>
    <cellStyle name="Normale 10 2 4" xfId="319"/>
    <cellStyle name="Normale 10 2 5" xfId="309"/>
    <cellStyle name="Normale 10 2_monitoraggio gare" xfId="320"/>
    <cellStyle name="Normale 10 3" xfId="321"/>
    <cellStyle name="Normale 10 3 2" xfId="322"/>
    <cellStyle name="Normale 10 3 2 2" xfId="323"/>
    <cellStyle name="Normale 10 3 2_monitoraggio gare" xfId="324"/>
    <cellStyle name="Normale 10 3 3" xfId="325"/>
    <cellStyle name="Normale 10 3_monitoraggio gare" xfId="326"/>
    <cellStyle name="Normale 10 4" xfId="327"/>
    <cellStyle name="Normale 10 4 2" xfId="328"/>
    <cellStyle name="Normale 10 4_monitoraggio gare" xfId="329"/>
    <cellStyle name="Normale 10 5" xfId="330"/>
    <cellStyle name="Normale 10 6" xfId="308"/>
    <cellStyle name="Normale 10_monitoraggio gare" xfId="331"/>
    <cellStyle name="Normale 11" xfId="106"/>
    <cellStyle name="Normale 11 2" xfId="169"/>
    <cellStyle name="Normale 11 2 2" xfId="333"/>
    <cellStyle name="Normale 11 3" xfId="332"/>
    <cellStyle name="Normale 12" xfId="134"/>
    <cellStyle name="Normale 12 2" xfId="334"/>
    <cellStyle name="Normale 13" xfId="121"/>
    <cellStyle name="Normale 13 2" xfId="336"/>
    <cellStyle name="Normale 13 2 2" xfId="337"/>
    <cellStyle name="Normale 13 2 2 2" xfId="338"/>
    <cellStyle name="Normale 13 2 2_monitoraggio gare" xfId="339"/>
    <cellStyle name="Normale 13 2 3" xfId="340"/>
    <cellStyle name="Normale 13 2_monitoraggio gare" xfId="341"/>
    <cellStyle name="Normale 13 3" xfId="342"/>
    <cellStyle name="Normale 13 3 2" xfId="343"/>
    <cellStyle name="Normale 13 3_monitoraggio gare" xfId="344"/>
    <cellStyle name="Normale 13 4" xfId="345"/>
    <cellStyle name="Normale 13 5" xfId="335"/>
    <cellStyle name="Normale 13_monitoraggio gare" xfId="346"/>
    <cellStyle name="Normale 14" xfId="347"/>
    <cellStyle name="Normale 15" xfId="348"/>
    <cellStyle name="Normale 15 2" xfId="349"/>
    <cellStyle name="Normale 15_monitoraggio gare" xfId="350"/>
    <cellStyle name="Normale 16" xfId="351"/>
    <cellStyle name="Normale 17" xfId="352"/>
    <cellStyle name="Normale 18" xfId="353"/>
    <cellStyle name="Normale 19" xfId="184"/>
    <cellStyle name="Normale 2" xfId="47"/>
    <cellStyle name="Normale 2 10" xfId="60"/>
    <cellStyle name="Normale 2 2" xfId="355"/>
    <cellStyle name="Normale 2 2 2" xfId="356"/>
    <cellStyle name="Normale 2 2 3" xfId="357"/>
    <cellStyle name="Normale 2 2 3 2" xfId="358"/>
    <cellStyle name="Normale 2 2 3 2 2" xfId="359"/>
    <cellStyle name="Normale 2 2 3 2_monitoraggio gare" xfId="360"/>
    <cellStyle name="Normale 2 2 3 3" xfId="361"/>
    <cellStyle name="Normale 2 2 3_monitoraggio gare" xfId="362"/>
    <cellStyle name="Normale 2 2 4" xfId="363"/>
    <cellStyle name="Normale 2 2 4 2" xfId="364"/>
    <cellStyle name="Normale 2 2 4_monitoraggio gare" xfId="365"/>
    <cellStyle name="Normale 2 2 5" xfId="366"/>
    <cellStyle name="Normale 2 2 5 2" xfId="367"/>
    <cellStyle name="Normale 2 2 5 2 2" xfId="368"/>
    <cellStyle name="Normale 2 2 5 2_monitoraggio gare" xfId="369"/>
    <cellStyle name="Normale 2 2 5_monitoraggio gare" xfId="370"/>
    <cellStyle name="Normale 2 3" xfId="371"/>
    <cellStyle name="Normale 2 4" xfId="372"/>
    <cellStyle name="Normale 2 5" xfId="373"/>
    <cellStyle name="Normale 2 5 2" xfId="374"/>
    <cellStyle name="Normale 2 5 2 2" xfId="375"/>
    <cellStyle name="Normale 2 5 2 2 2" xfId="376"/>
    <cellStyle name="Normale 2 5 2 2_monitoraggio gare" xfId="377"/>
    <cellStyle name="Normale 2 5 2 3" xfId="378"/>
    <cellStyle name="Normale 2 5 2_monitoraggio gare" xfId="379"/>
    <cellStyle name="Normale 2 5 3" xfId="380"/>
    <cellStyle name="Normale 2 5 3 2" xfId="381"/>
    <cellStyle name="Normale 2 5 3_monitoraggio gare" xfId="382"/>
    <cellStyle name="Normale 2 5 4" xfId="383"/>
    <cellStyle name="Normale 2 5_monitoraggio gare" xfId="384"/>
    <cellStyle name="Normale 2 6" xfId="385"/>
    <cellStyle name="Normale 2 6 2" xfId="386"/>
    <cellStyle name="Normale 2 6 2 2" xfId="387"/>
    <cellStyle name="Normale 2 6 2_monitoraggio gare" xfId="388"/>
    <cellStyle name="Normale 2 6 3" xfId="389"/>
    <cellStyle name="Normale 2 6 3 2" xfId="390"/>
    <cellStyle name="Normale 2 6 3 2 2" xfId="391"/>
    <cellStyle name="Normale 2 6 3 2_monitoraggio gare" xfId="392"/>
    <cellStyle name="Normale 2 6 3_monitoraggio gare" xfId="393"/>
    <cellStyle name="Normale 2 6_monitoraggio gare" xfId="394"/>
    <cellStyle name="Normale 2 7" xfId="395"/>
    <cellStyle name="Normale 2 7 2" xfId="396"/>
    <cellStyle name="Normale 2 7_monitoraggio gare" xfId="397"/>
    <cellStyle name="Normale 2 8" xfId="398"/>
    <cellStyle name="Normale 2 9" xfId="354"/>
    <cellStyle name="Normale 2_104 23022009 Definitiva rilevazione costi del personale Ce 2007" xfId="399"/>
    <cellStyle name="Normale 20" xfId="42"/>
    <cellStyle name="Normale 20 2" xfId="648"/>
    <cellStyle name="Normale 21" xfId="45"/>
    <cellStyle name="Normale 21 2" xfId="653"/>
    <cellStyle name="Normale 22" xfId="563"/>
    <cellStyle name="Normale 22 2" xfId="654"/>
    <cellStyle name="Normale 23" xfId="555"/>
    <cellStyle name="Normale 24" xfId="613"/>
    <cellStyle name="Normale 25" xfId="645"/>
    <cellStyle name="Normale 26" xfId="639"/>
    <cellStyle name="Normale 27" xfId="615"/>
    <cellStyle name="Normale 28" xfId="635"/>
    <cellStyle name="Normale 3" xfId="48"/>
    <cellStyle name="Normale 3 10" xfId="559"/>
    <cellStyle name="Normale 3 11" xfId="595"/>
    <cellStyle name="Normale 3 2" xfId="401"/>
    <cellStyle name="Normale 3 2 2" xfId="402"/>
    <cellStyle name="Normale 3 2 2 2" xfId="403"/>
    <cellStyle name="Normale 3 2 2 2 2" xfId="404"/>
    <cellStyle name="Normale 3 2 2 2 3" xfId="186"/>
    <cellStyle name="Normale 3 2 2 2_monitoraggio gare" xfId="405"/>
    <cellStyle name="Normale 3 2 2 3" xfId="406"/>
    <cellStyle name="Normale 3 2 2 4" xfId="407"/>
    <cellStyle name="Normale 3 2 2_monitoraggio gare" xfId="408"/>
    <cellStyle name="Normale 3 2 3" xfId="409"/>
    <cellStyle name="Normale 3 2 3 2" xfId="410"/>
    <cellStyle name="Normale 3 2 3_monitoraggio gare" xfId="411"/>
    <cellStyle name="Normale 3 2 4" xfId="412"/>
    <cellStyle name="Normale 3 2_monitoraggio gare" xfId="413"/>
    <cellStyle name="Normale 3 3" xfId="414"/>
    <cellStyle name="Normale 3 4" xfId="415"/>
    <cellStyle name="Normale 3 4 2" xfId="416"/>
    <cellStyle name="Normale 3 4 2 2" xfId="417"/>
    <cellStyle name="Normale 3 4 2 2 2" xfId="418"/>
    <cellStyle name="Normale 3 4 2 2_monitoraggio gare" xfId="419"/>
    <cellStyle name="Normale 3 4 2 3" xfId="420"/>
    <cellStyle name="Normale 3 4 2_monitoraggio gare" xfId="421"/>
    <cellStyle name="Normale 3 4 3" xfId="422"/>
    <cellStyle name="Normale 3 4 3 2" xfId="423"/>
    <cellStyle name="Normale 3 4 3_monitoraggio gare" xfId="424"/>
    <cellStyle name="Normale 3 4 4" xfId="425"/>
    <cellStyle name="Normale 3 4_monitoraggio gare" xfId="426"/>
    <cellStyle name="Normale 3 5" xfId="400"/>
    <cellStyle name="Normale 3 6" xfId="545"/>
    <cellStyle name="Normale 3 7" xfId="544"/>
    <cellStyle name="Normale 3 8" xfId="61"/>
    <cellStyle name="Normale 3 8 2" xfId="649"/>
    <cellStyle name="Normale 3 9" xfId="552"/>
    <cellStyle name="Normale 3_CE provv" xfId="427"/>
    <cellStyle name="Normale 31" xfId="102"/>
    <cellStyle name="Normale 4" xfId="62"/>
    <cellStyle name="Normale 4 2" xfId="429"/>
    <cellStyle name="Normale 4 2 2" xfId="430"/>
    <cellStyle name="Normale 4 2 2 2" xfId="431"/>
    <cellStyle name="Normale 4 2 2_monitoraggio gare" xfId="432"/>
    <cellStyle name="Normale 4 2 3" xfId="433"/>
    <cellStyle name="Normale 4 2_monitoraggio gare" xfId="434"/>
    <cellStyle name="Normale 4 3" xfId="435"/>
    <cellStyle name="Normale 4 3 2" xfId="436"/>
    <cellStyle name="Normale 4 3_monitoraggio gare" xfId="437"/>
    <cellStyle name="Normale 4 4" xfId="438"/>
    <cellStyle name="Normale 4 5" xfId="428"/>
    <cellStyle name="Normale 4 6" xfId="546"/>
    <cellStyle name="Normale 4 7" xfId="543"/>
    <cellStyle name="Normale 4 8" xfId="567"/>
    <cellStyle name="Normale 4 9" xfId="594"/>
    <cellStyle name="Normale 5" xfId="63"/>
    <cellStyle name="Normale 5 2" xfId="440"/>
    <cellStyle name="Normale 5 2 2" xfId="441"/>
    <cellStyle name="Normale 5 2 3" xfId="597"/>
    <cellStyle name="Normale 5 3" xfId="442"/>
    <cellStyle name="Normale 5 4" xfId="439"/>
    <cellStyle name="Normale 5 5" xfId="596"/>
    <cellStyle name="Normale 6" xfId="64"/>
    <cellStyle name="Normale 6 2" xfId="65"/>
    <cellStyle name="Normale 6 2 2" xfId="66"/>
    <cellStyle name="Normale 6 2 3" xfId="444"/>
    <cellStyle name="Normale 6 3" xfId="445"/>
    <cellStyle name="Normale 6 4" xfId="443"/>
    <cellStyle name="Normale 7" xfId="67"/>
    <cellStyle name="Normale 7 2" xfId="136"/>
    <cellStyle name="Normale 7 2 2" xfId="448"/>
    <cellStyle name="Normale 7 2 2 2" xfId="449"/>
    <cellStyle name="Normale 7 2 2_monitoraggio gare" xfId="450"/>
    <cellStyle name="Normale 7 2 3" xfId="451"/>
    <cellStyle name="Normale 7 2 4" xfId="447"/>
    <cellStyle name="Normale 7 2_monitoraggio gare" xfId="452"/>
    <cellStyle name="Normale 7 3" xfId="453"/>
    <cellStyle name="Normale 7 3 2" xfId="454"/>
    <cellStyle name="Normale 7 3_monitoraggio gare" xfId="455"/>
    <cellStyle name="Normale 7 4" xfId="456"/>
    <cellStyle name="Normale 7 5" xfId="446"/>
    <cellStyle name="Normale 7 6" xfId="547"/>
    <cellStyle name="Normale 7 7" xfId="542"/>
    <cellStyle name="Normale 7 8" xfId="652"/>
    <cellStyle name="Normale 8" xfId="72"/>
    <cellStyle name="Normale 8 2" xfId="139"/>
    <cellStyle name="Normale 8 2 2" xfId="458"/>
    <cellStyle name="Normale 8 3" xfId="457"/>
    <cellStyle name="Normale 9" xfId="86"/>
    <cellStyle name="Normale 9 2" xfId="153"/>
    <cellStyle name="Normale 9 2 2" xfId="461"/>
    <cellStyle name="Normale 9 2 2 2" xfId="462"/>
    <cellStyle name="Normale 9 2 2 2 2" xfId="463"/>
    <cellStyle name="Normale 9 2 2 2_monitoraggio gare" xfId="464"/>
    <cellStyle name="Normale 9 2 2 3" xfId="465"/>
    <cellStyle name="Normale 9 2 2_monitoraggio gare" xfId="466"/>
    <cellStyle name="Normale 9 2 3" xfId="467"/>
    <cellStyle name="Normale 9 2 3 2" xfId="468"/>
    <cellStyle name="Normale 9 2 3_monitoraggio gare" xfId="469"/>
    <cellStyle name="Normale 9 2 4" xfId="470"/>
    <cellStyle name="Normale 9 2 5" xfId="460"/>
    <cellStyle name="Normale 9 2_monitoraggio gare" xfId="471"/>
    <cellStyle name="Normale 9 3" xfId="472"/>
    <cellStyle name="Normale 9 3 2" xfId="473"/>
    <cellStyle name="Normale 9 3 2 2" xfId="474"/>
    <cellStyle name="Normale 9 3 2_monitoraggio gare" xfId="475"/>
    <cellStyle name="Normale 9 3 3" xfId="476"/>
    <cellStyle name="Normale 9 3_monitoraggio gare" xfId="477"/>
    <cellStyle name="Normale 9 4" xfId="478"/>
    <cellStyle name="Normale 9 4 2" xfId="479"/>
    <cellStyle name="Normale 9 4_monitoraggio gare" xfId="480"/>
    <cellStyle name="Normale 9 5" xfId="481"/>
    <cellStyle name="Normale 9 6" xfId="459"/>
    <cellStyle name="Normale 9 7" xfId="548"/>
    <cellStyle name="Normale 9 8" xfId="541"/>
    <cellStyle name="Nota" xfId="15" builtinId="10" customBuiltin="1"/>
    <cellStyle name="Nota 2" xfId="68"/>
    <cellStyle name="Nota 2 2" xfId="137"/>
    <cellStyle name="Nota 3" xfId="73"/>
    <cellStyle name="Nota 3 2" xfId="140"/>
    <cellStyle name="Nota 4" xfId="88"/>
    <cellStyle name="Nota 4 2" xfId="155"/>
    <cellStyle name="Nota 5" xfId="107"/>
    <cellStyle name="Nota 5 2" xfId="170"/>
    <cellStyle name="Nota 6" xfId="655"/>
    <cellStyle name="Note 2" xfId="482"/>
    <cellStyle name="Note 2 2" xfId="483"/>
    <cellStyle name="Note 2 2 2" xfId="484"/>
    <cellStyle name="Note 2 2 2 2" xfId="485"/>
    <cellStyle name="Note 2 2 3" xfId="486"/>
    <cellStyle name="Note 2 3" xfId="487"/>
    <cellStyle name="Note 2 3 2" xfId="488"/>
    <cellStyle name="Note 2 4" xfId="489"/>
    <cellStyle name="Output" xfId="10" builtinId="21" customBuiltin="1"/>
    <cellStyle name="Percent 2" xfId="490"/>
    <cellStyle name="Percent 2 2" xfId="491"/>
    <cellStyle name="Percent 3" xfId="492"/>
    <cellStyle name="Percent 3 2" xfId="493"/>
    <cellStyle name="Percent 3 2 2" xfId="494"/>
    <cellStyle name="Percent 3 2 2 2" xfId="495"/>
    <cellStyle name="Percent 3 2 3" xfId="496"/>
    <cellStyle name="Percent 3 3" xfId="497"/>
    <cellStyle name="Percent 3 3 2" xfId="498"/>
    <cellStyle name="Percent 3 4" xfId="499"/>
    <cellStyle name="Percent 4" xfId="500"/>
    <cellStyle name="Percentuale 2" xfId="183"/>
    <cellStyle name="Percentuale 2 2" xfId="502"/>
    <cellStyle name="Percentuale 2 2 2" xfId="598"/>
    <cellStyle name="Percentuale 2 3" xfId="501"/>
    <cellStyle name="Percentuale 2 4" xfId="599"/>
    <cellStyle name="Percentuale 2 5" xfId="600"/>
    <cellStyle name="Percentuale 2 6" xfId="601"/>
    <cellStyle name="Percentuale 2 7" xfId="602"/>
    <cellStyle name="Percentuale 2 8" xfId="603"/>
    <cellStyle name="Percentuale 2 9" xfId="604"/>
    <cellStyle name="Percentuale 3" xfId="503"/>
    <cellStyle name="Percentuale 4" xfId="504"/>
    <cellStyle name="Percentuale 5" xfId="505"/>
    <cellStyle name="Percentuale 5 2" xfId="506"/>
    <cellStyle name="Percentuale 5 2 2" xfId="507"/>
    <cellStyle name="Percentuale 5 2 2 2" xfId="508"/>
    <cellStyle name="Percentuale 5 2 2 2 2" xfId="509"/>
    <cellStyle name="Percentuale 5 2 2 3" xfId="510"/>
    <cellStyle name="Percentuale 5 2 3" xfId="511"/>
    <cellStyle name="Percentuale 5 2 3 2" xfId="512"/>
    <cellStyle name="Percentuale 5 2 4" xfId="513"/>
    <cellStyle name="Percentuale 5 3" xfId="514"/>
    <cellStyle name="Percentuale 5 3 2" xfId="515"/>
    <cellStyle name="Percentuale 5 3 2 2" xfId="516"/>
    <cellStyle name="Percentuale 5 3 3" xfId="517"/>
    <cellStyle name="Percentuale 5 4" xfId="518"/>
    <cellStyle name="Percentuale 5 4 2" xfId="519"/>
    <cellStyle name="Percentuale 5 5" xfId="520"/>
    <cellStyle name="Percentuale 6" xfId="521"/>
    <cellStyle name="Percentuale 6 2" xfId="522"/>
    <cellStyle name="Percentuale 6 2 2" xfId="523"/>
    <cellStyle name="Percentuale 6 2 2 2" xfId="524"/>
    <cellStyle name="Percentuale 6 2 3" xfId="525"/>
    <cellStyle name="Percentuale 6 3" xfId="526"/>
    <cellStyle name="Percentuale 6 3 2" xfId="527"/>
    <cellStyle name="Percentuale 6 4" xfId="528"/>
    <cellStyle name="Percentuale 7" xfId="529"/>
    <cellStyle name="Percentuale 8" xfId="120"/>
    <cellStyle name="S7" xfId="530"/>
    <cellStyle name="S8" xfId="531"/>
    <cellStyle name="S9" xfId="532"/>
    <cellStyle name="SAS FM Row drillable header" xfId="533"/>
    <cellStyle name="SAS FM Row drillable header 10" xfId="626"/>
    <cellStyle name="SAS FM Row drillable header 2" xfId="561"/>
    <cellStyle name="SAS FM Row drillable header 2 2" xfId="670"/>
    <cellStyle name="SAS FM Row drillable header 2 3" xfId="640"/>
    <cellStyle name="SAS FM Row drillable header 3" xfId="556"/>
    <cellStyle name="SAS FM Row drillable header 3 2" xfId="620"/>
    <cellStyle name="SAS FM Row drillable header 3 3" xfId="617"/>
    <cellStyle name="SAS FM Row drillable header 4" xfId="564"/>
    <cellStyle name="SAS FM Row drillable header 4 2" xfId="672"/>
    <cellStyle name="SAS FM Row drillable header 4 3" xfId="677"/>
    <cellStyle name="SAS FM Row drillable header 5" xfId="627"/>
    <cellStyle name="SAS FM Row drillable header 6" xfId="637"/>
    <cellStyle name="SAS FM Row drillable header 7" xfId="616"/>
    <cellStyle name="SAS FM Row drillable header 8" xfId="644"/>
    <cellStyle name="SAS FM Row drillable header 9" xfId="630"/>
    <cellStyle name="SAS FM Row header" xfId="534"/>
    <cellStyle name="SAS FM Row header 10" xfId="619"/>
    <cellStyle name="SAS FM Row header 2" xfId="562"/>
    <cellStyle name="SAS FM Row header 2 2" xfId="671"/>
    <cellStyle name="SAS FM Row header 2 3" xfId="669"/>
    <cellStyle name="SAS FM Row header 3" xfId="558"/>
    <cellStyle name="SAS FM Row header 3 2" xfId="636"/>
    <cellStyle name="SAS FM Row header 3 3" xfId="628"/>
    <cellStyle name="SAS FM Row header 4" xfId="565"/>
    <cellStyle name="SAS FM Row header 4 2" xfId="673"/>
    <cellStyle name="SAS FM Row header 4 3" xfId="633"/>
    <cellStyle name="SAS FM Row header 5" xfId="624"/>
    <cellStyle name="SAS FM Row header 6" xfId="641"/>
    <cellStyle name="SAS FM Row header 7" xfId="638"/>
    <cellStyle name="SAS FM Row header 8" xfId="647"/>
    <cellStyle name="SAS FM Row header 9" xfId="646"/>
    <cellStyle name="TableStyleLight1" xfId="69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non valido 2" xfId="535"/>
    <cellStyle name="Valore valido" xfId="6" builtinId="26" customBuiltin="1"/>
    <cellStyle name="Valuta (0)_ FILE PROVA" xfId="536"/>
    <cellStyle name="Valuta [0] 2" xfId="537"/>
    <cellStyle name="Valuta [0] 3" xfId="538"/>
    <cellStyle name="Valuta 10" xfId="625"/>
    <cellStyle name="Valuta 11" xfId="623"/>
    <cellStyle name="Valuta 12" xfId="631"/>
    <cellStyle name="Valuta 2" xfId="71"/>
    <cellStyle name="Valuta 2 2" xfId="539"/>
    <cellStyle name="Valuta 3" xfId="138"/>
    <cellStyle name="Valuta 4" xfId="70"/>
    <cellStyle name="Valuta 5" xfId="553"/>
    <cellStyle name="Valuta 6" xfId="557"/>
    <cellStyle name="Valuta 7" xfId="550"/>
    <cellStyle name="Valuta 8" xfId="622"/>
    <cellStyle name="Valuta 9" xfId="6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COSTO%20DEL%20PERSONALE/costo%20del%20personale%202019/Suddivisione%20fondi%20%20%2031_12_%202019_%20(Salvato%20automaticamen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SESTAMENTO%20FONDI%202016\prospetto%20assestamento%20fondi%20anno%202016_26_09_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EGATO 2.2 (CE)"/>
      <sheetName val="fondi"/>
      <sheetName val="irap"/>
      <sheetName val="scritture pers. az"/>
      <sheetName val="scritture integraz. az."/>
      <sheetName val="SCRITTURE UNIV SANIT "/>
      <sheetName val="scritture univ. non sanitar"/>
      <sheetName val="integraz. SUES"/>
      <sheetName val="INTEGRAZ. irap"/>
    </sheetNames>
    <sheetDataSet>
      <sheetData sheetId="0" refreshError="1"/>
      <sheetData sheetId="1" refreshError="1">
        <row r="3">
          <cell r="B3">
            <v>251</v>
          </cell>
        </row>
        <row r="37">
          <cell r="E37">
            <v>9661250.4499999993</v>
          </cell>
        </row>
        <row r="38">
          <cell r="E38">
            <v>1753586.54</v>
          </cell>
        </row>
        <row r="39">
          <cell r="E39">
            <v>1402869.23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QU_ lug. e agosto"/>
      <sheetName val="LIQUIDATO gen_dic_2016"/>
      <sheetName val="LIQU_ a giugno 2017 comp_2016"/>
      <sheetName val="LIQUIDATO_COMANDI"/>
      <sheetName val="RIEPILOGO FONDI"/>
      <sheetName val="PROD. DA EROG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>
            <v>1075500.79</v>
          </cell>
        </row>
        <row r="11">
          <cell r="B11">
            <v>101195.57</v>
          </cell>
        </row>
        <row r="12">
          <cell r="B12">
            <v>113945.29</v>
          </cell>
        </row>
        <row r="15">
          <cell r="B15">
            <v>941181.76</v>
          </cell>
        </row>
        <row r="16">
          <cell r="B16">
            <v>168514.32</v>
          </cell>
        </row>
        <row r="17">
          <cell r="B17">
            <v>434203.2</v>
          </cell>
        </row>
        <row r="20">
          <cell r="B20">
            <v>5370904.6299999999</v>
          </cell>
        </row>
        <row r="21">
          <cell r="B21">
            <v>3920061</v>
          </cell>
        </row>
        <row r="22">
          <cell r="B22">
            <v>5213793.8600000003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28" workbookViewId="0">
      <selection activeCell="D36" sqref="D36"/>
    </sheetView>
  </sheetViews>
  <sheetFormatPr defaultRowHeight="14.5"/>
  <cols>
    <col min="1" max="1" width="13.08984375" bestFit="1" customWidth="1"/>
    <col min="2" max="2" width="22.26953125" customWidth="1"/>
    <col min="3" max="3" width="8.26953125" bestFit="1" customWidth="1"/>
    <col min="4" max="5" width="9.7265625" bestFit="1" customWidth="1"/>
    <col min="6" max="6" width="8.453125" bestFit="1" customWidth="1"/>
    <col min="7" max="7" width="13.1796875" customWidth="1"/>
    <col min="9" max="9" width="9.90625" bestFit="1" customWidth="1"/>
  </cols>
  <sheetData>
    <row r="1" spans="1:7" ht="15" thickBot="1">
      <c r="A1" s="210" t="s">
        <v>0</v>
      </c>
      <c r="B1" s="3" t="s">
        <v>3</v>
      </c>
      <c r="C1" s="213" t="s">
        <v>1</v>
      </c>
      <c r="D1" s="214"/>
      <c r="E1" s="214"/>
      <c r="F1" s="214"/>
      <c r="G1" s="215"/>
    </row>
    <row r="2" spans="1:7" ht="15" thickBot="1">
      <c r="A2" s="211"/>
      <c r="B2" s="4" t="s">
        <v>4</v>
      </c>
      <c r="C2" s="4" t="s">
        <v>2</v>
      </c>
      <c r="D2" s="216" t="s">
        <v>5</v>
      </c>
      <c r="E2" s="216" t="s">
        <v>6</v>
      </c>
      <c r="F2" s="216" t="s">
        <v>7</v>
      </c>
      <c r="G2" s="218" t="s">
        <v>8</v>
      </c>
    </row>
    <row r="3" spans="1:7" ht="15" thickBot="1">
      <c r="A3" s="212"/>
      <c r="B3" s="5"/>
      <c r="C3" s="4" t="s">
        <v>9</v>
      </c>
      <c r="D3" s="217"/>
      <c r="E3" s="217"/>
      <c r="F3" s="217"/>
      <c r="G3" s="219"/>
    </row>
    <row r="4" spans="1:7" ht="15" thickBot="1">
      <c r="A4" s="6" t="s">
        <v>10</v>
      </c>
      <c r="B4" s="7" t="s">
        <v>11</v>
      </c>
      <c r="C4" s="8">
        <v>0</v>
      </c>
      <c r="D4" s="8">
        <v>0</v>
      </c>
      <c r="E4" s="8">
        <v>0</v>
      </c>
      <c r="F4" s="8">
        <v>0</v>
      </c>
      <c r="G4" s="8">
        <v>0</v>
      </c>
    </row>
    <row r="5" spans="1:7" ht="30.5" thickBot="1">
      <c r="A5" s="9" t="s">
        <v>12</v>
      </c>
      <c r="B5" s="10" t="s">
        <v>13</v>
      </c>
      <c r="C5" s="11"/>
      <c r="D5" s="11"/>
      <c r="E5" s="11"/>
      <c r="F5" s="11">
        <v>0</v>
      </c>
      <c r="G5" s="12"/>
    </row>
    <row r="6" spans="1:7" ht="20.5" thickBot="1">
      <c r="A6" s="9" t="s">
        <v>14</v>
      </c>
      <c r="B6" s="10" t="s">
        <v>15</v>
      </c>
      <c r="C6" s="11"/>
      <c r="D6" s="11"/>
      <c r="E6" s="11"/>
      <c r="F6" s="11">
        <v>0</v>
      </c>
      <c r="G6" s="12"/>
    </row>
    <row r="7" spans="1:7" ht="22" thickBot="1">
      <c r="A7" s="13" t="s">
        <v>16</v>
      </c>
      <c r="B7" s="14" t="s">
        <v>17</v>
      </c>
      <c r="C7" s="11"/>
      <c r="D7" s="11"/>
      <c r="E7" s="11"/>
      <c r="F7" s="11">
        <v>0</v>
      </c>
      <c r="G7" s="12"/>
    </row>
    <row r="8" spans="1:7" ht="22" thickBot="1">
      <c r="A8" s="13" t="s">
        <v>18</v>
      </c>
      <c r="B8" s="14" t="s">
        <v>19</v>
      </c>
      <c r="C8" s="11"/>
      <c r="D8" s="11"/>
      <c r="E8" s="11"/>
      <c r="F8" s="11">
        <v>0</v>
      </c>
      <c r="G8" s="12"/>
    </row>
    <row r="9" spans="1:7" ht="30.5" thickBot="1">
      <c r="A9" s="9" t="s">
        <v>20</v>
      </c>
      <c r="B9" s="10" t="s">
        <v>21</v>
      </c>
      <c r="C9" s="11"/>
      <c r="D9" s="11"/>
      <c r="E9" s="11"/>
      <c r="F9" s="11">
        <v>0</v>
      </c>
      <c r="G9" s="12"/>
    </row>
    <row r="10" spans="1:7" ht="30.5" thickBot="1">
      <c r="A10" s="9" t="s">
        <v>22</v>
      </c>
      <c r="B10" s="10" t="s">
        <v>23</v>
      </c>
      <c r="C10" s="11"/>
      <c r="D10" s="11"/>
      <c r="E10" s="11"/>
      <c r="F10" s="11"/>
      <c r="G10" s="12"/>
    </row>
    <row r="11" spans="1:7" ht="20.5" thickBot="1">
      <c r="A11" s="9" t="s">
        <v>24</v>
      </c>
      <c r="B11" s="10" t="s">
        <v>25</v>
      </c>
      <c r="C11" s="15"/>
      <c r="D11" s="15"/>
      <c r="E11" s="15"/>
      <c r="F11" s="15"/>
      <c r="G11" s="15"/>
    </row>
    <row r="12" spans="1:7" ht="20.5" thickBot="1">
      <c r="A12" s="9" t="s">
        <v>26</v>
      </c>
      <c r="B12" s="10" t="s">
        <v>27</v>
      </c>
      <c r="C12" s="16"/>
      <c r="D12" s="16"/>
      <c r="E12" s="16"/>
      <c r="F12" s="11"/>
      <c r="G12" s="12"/>
    </row>
    <row r="13" spans="1:7" ht="20.5" thickBot="1">
      <c r="A13" s="9" t="s">
        <v>28</v>
      </c>
      <c r="B13" s="10" t="s">
        <v>29</v>
      </c>
      <c r="C13" s="16"/>
      <c r="D13" s="16"/>
      <c r="E13" s="16"/>
      <c r="F13" s="16"/>
      <c r="G13" s="16"/>
    </row>
    <row r="14" spans="1:7" ht="30.5" thickBot="1">
      <c r="A14" s="9" t="s">
        <v>30</v>
      </c>
      <c r="B14" s="17" t="s">
        <v>31</v>
      </c>
      <c r="C14" s="16"/>
      <c r="D14" s="16"/>
      <c r="E14" s="16"/>
      <c r="F14" s="11"/>
      <c r="G14" s="12"/>
    </row>
    <row r="15" spans="1:7" ht="30.5" thickBot="1">
      <c r="A15" s="9" t="s">
        <v>32</v>
      </c>
      <c r="B15" s="17" t="s">
        <v>33</v>
      </c>
      <c r="C15" s="16"/>
      <c r="D15" s="16"/>
      <c r="E15" s="16"/>
      <c r="F15" s="11">
        <v>0</v>
      </c>
      <c r="G15" s="12"/>
    </row>
    <row r="16" spans="1:7" ht="30.5" thickBot="1">
      <c r="A16" s="9" t="s">
        <v>34</v>
      </c>
      <c r="B16" s="17" t="s">
        <v>35</v>
      </c>
      <c r="C16" s="16"/>
      <c r="D16" s="16"/>
      <c r="E16" s="16"/>
      <c r="F16" s="11">
        <v>0</v>
      </c>
      <c r="G16" s="12"/>
    </row>
    <row r="17" spans="1:9" ht="30.5" thickBot="1">
      <c r="A17" s="9" t="s">
        <v>36</v>
      </c>
      <c r="B17" s="17" t="s">
        <v>37</v>
      </c>
      <c r="C17" s="16"/>
      <c r="D17" s="16"/>
      <c r="E17" s="16"/>
      <c r="F17" s="11">
        <v>0</v>
      </c>
      <c r="G17" s="12"/>
    </row>
    <row r="18" spans="1:9" ht="15" thickBot="1">
      <c r="A18" s="9" t="s">
        <v>38</v>
      </c>
      <c r="B18" s="10" t="s">
        <v>39</v>
      </c>
      <c r="C18" s="16">
        <v>0</v>
      </c>
      <c r="D18" s="16"/>
      <c r="E18" s="16"/>
      <c r="F18" s="11">
        <v>0</v>
      </c>
      <c r="G18" s="12"/>
    </row>
    <row r="19" spans="1:9" ht="22.5" thickBot="1">
      <c r="A19" s="6" t="s">
        <v>40</v>
      </c>
      <c r="B19" s="7" t="s">
        <v>41</v>
      </c>
      <c r="C19" s="18">
        <v>44468867</v>
      </c>
      <c r="D19" s="18">
        <v>265945553.60999998</v>
      </c>
      <c r="E19" s="18">
        <v>257708373.16</v>
      </c>
      <c r="F19" s="18">
        <v>52706047</v>
      </c>
      <c r="G19" s="8">
        <v>0</v>
      </c>
    </row>
    <row r="20" spans="1:9" ht="30.5" thickBot="1">
      <c r="A20" s="19" t="s">
        <v>42</v>
      </c>
      <c r="B20" s="20" t="s">
        <v>43</v>
      </c>
      <c r="C20" s="21">
        <v>33827000</v>
      </c>
      <c r="D20" s="21">
        <v>265584009.60999998</v>
      </c>
      <c r="E20" s="21">
        <v>255557776.16</v>
      </c>
      <c r="F20" s="21">
        <v>43853233</v>
      </c>
      <c r="G20" s="22">
        <v>0</v>
      </c>
    </row>
    <row r="21" spans="1:9" ht="30.5" thickBot="1">
      <c r="A21" s="9" t="s">
        <v>44</v>
      </c>
      <c r="B21" s="10" t="s">
        <v>45</v>
      </c>
      <c r="C21" s="23"/>
      <c r="D21" s="23"/>
      <c r="E21" s="23"/>
      <c r="F21" s="24">
        <v>0</v>
      </c>
      <c r="G21" s="23">
        <v>0</v>
      </c>
    </row>
    <row r="22" spans="1:9" ht="30.5" thickBot="1">
      <c r="A22" s="9" t="s">
        <v>46</v>
      </c>
      <c r="B22" s="10" t="s">
        <v>47</v>
      </c>
      <c r="C22" s="23"/>
      <c r="D22" s="23"/>
      <c r="E22" s="23"/>
      <c r="F22" s="24">
        <v>0</v>
      </c>
      <c r="G22" s="23"/>
    </row>
    <row r="23" spans="1:9" ht="30.5" thickBot="1">
      <c r="A23" s="9" t="s">
        <v>48</v>
      </c>
      <c r="B23" s="10" t="s">
        <v>49</v>
      </c>
      <c r="C23" s="25">
        <v>26590000</v>
      </c>
      <c r="D23" s="25">
        <v>258399865.31999999</v>
      </c>
      <c r="E23" s="25">
        <v>247795293.16</v>
      </c>
      <c r="F23" s="25">
        <v>37194572</v>
      </c>
      <c r="G23" s="23"/>
      <c r="I23" s="189"/>
    </row>
    <row r="24" spans="1:9" ht="30.5" thickBot="1">
      <c r="A24" s="9" t="s">
        <v>50</v>
      </c>
      <c r="B24" s="10" t="s">
        <v>51</v>
      </c>
      <c r="C24" s="27"/>
      <c r="D24" s="27"/>
      <c r="E24" s="27"/>
      <c r="F24" s="24">
        <v>0</v>
      </c>
      <c r="G24" s="23"/>
    </row>
    <row r="25" spans="1:9" ht="30.5" thickBot="1">
      <c r="A25" s="9" t="s">
        <v>52</v>
      </c>
      <c r="B25" s="10" t="s">
        <v>53</v>
      </c>
      <c r="C25" s="27"/>
      <c r="D25" s="27"/>
      <c r="E25" s="27"/>
      <c r="F25" s="24">
        <v>0</v>
      </c>
      <c r="G25" s="23"/>
    </row>
    <row r="26" spans="1:9" ht="30.5" thickBot="1">
      <c r="A26" s="9" t="s">
        <v>54</v>
      </c>
      <c r="B26" s="10" t="s">
        <v>55</v>
      </c>
      <c r="C26" s="27"/>
      <c r="D26" s="27"/>
      <c r="E26" s="27"/>
      <c r="F26" s="24">
        <v>0</v>
      </c>
      <c r="G26" s="23"/>
    </row>
    <row r="27" spans="1:9" ht="40.5" thickBot="1">
      <c r="A27" s="222" t="s">
        <v>56</v>
      </c>
      <c r="B27" s="10" t="s">
        <v>57</v>
      </c>
      <c r="C27" s="224"/>
      <c r="D27" s="224"/>
      <c r="E27" s="224"/>
      <c r="F27" s="226">
        <v>0</v>
      </c>
      <c r="G27" s="220"/>
    </row>
    <row r="28" spans="1:9" ht="15" thickBot="1">
      <c r="A28" s="223"/>
      <c r="B28" s="10" t="s">
        <v>58</v>
      </c>
      <c r="C28" s="225"/>
      <c r="D28" s="225"/>
      <c r="E28" s="225"/>
      <c r="F28" s="227"/>
      <c r="G28" s="221"/>
    </row>
    <row r="29" spans="1:9" ht="40.5" thickBot="1">
      <c r="A29" s="222" t="s">
        <v>59</v>
      </c>
      <c r="B29" s="10" t="s">
        <v>60</v>
      </c>
      <c r="C29" s="224"/>
      <c r="D29" s="224"/>
      <c r="E29" s="224"/>
      <c r="F29" s="226">
        <v>0</v>
      </c>
      <c r="G29" s="220"/>
    </row>
    <row r="30" spans="1:9" ht="20.5" thickBot="1">
      <c r="A30" s="223"/>
      <c r="B30" s="10" t="s">
        <v>61</v>
      </c>
      <c r="C30" s="225"/>
      <c r="D30" s="225"/>
      <c r="E30" s="225"/>
      <c r="F30" s="227"/>
      <c r="G30" s="221"/>
    </row>
    <row r="31" spans="1:9" ht="30.5" thickBot="1">
      <c r="A31" s="9" t="s">
        <v>62</v>
      </c>
      <c r="B31" s="10" t="s">
        <v>63</v>
      </c>
      <c r="C31" s="28">
        <v>846000</v>
      </c>
      <c r="D31" s="25">
        <v>5963349.29</v>
      </c>
      <c r="E31" s="25">
        <v>846000</v>
      </c>
      <c r="F31" s="29">
        <v>5963349</v>
      </c>
      <c r="G31" s="23"/>
    </row>
    <row r="32" spans="1:9" ht="20.5" thickBot="1">
      <c r="A32" s="9" t="s">
        <v>64</v>
      </c>
      <c r="B32" s="10" t="s">
        <v>65</v>
      </c>
      <c r="C32" s="26">
        <v>6391000</v>
      </c>
      <c r="D32" s="25">
        <v>1220795</v>
      </c>
      <c r="E32" s="23">
        <v>6916483</v>
      </c>
      <c r="F32" s="29">
        <v>695312</v>
      </c>
      <c r="G32" s="27"/>
    </row>
    <row r="33" spans="1:7" ht="40.5" thickBot="1">
      <c r="A33" s="19" t="s">
        <v>66</v>
      </c>
      <c r="B33" s="30" t="s">
        <v>67</v>
      </c>
      <c r="C33" s="31">
        <v>10641867</v>
      </c>
      <c r="D33" s="31">
        <v>361544</v>
      </c>
      <c r="E33" s="31">
        <v>2150597</v>
      </c>
      <c r="F33" s="31">
        <v>8852814</v>
      </c>
      <c r="G33" s="32">
        <v>0</v>
      </c>
    </row>
    <row r="34" spans="1:7" ht="30.5" thickBot="1">
      <c r="A34" s="9" t="s">
        <v>68</v>
      </c>
      <c r="B34" s="10" t="s">
        <v>69</v>
      </c>
      <c r="C34" s="29">
        <v>10641867</v>
      </c>
      <c r="D34" s="25">
        <v>361543.75</v>
      </c>
      <c r="E34" s="25">
        <v>2150596.52</v>
      </c>
      <c r="F34" s="29">
        <v>8852814</v>
      </c>
      <c r="G34" s="23"/>
    </row>
    <row r="35" spans="1:7" ht="30.5" thickBot="1">
      <c r="A35" s="9" t="s">
        <v>70</v>
      </c>
      <c r="B35" s="10" t="s">
        <v>71</v>
      </c>
      <c r="C35" s="23"/>
      <c r="D35" s="23">
        <v>0</v>
      </c>
      <c r="E35" s="23">
        <v>0</v>
      </c>
      <c r="F35" s="24">
        <v>0</v>
      </c>
      <c r="G35" s="23"/>
    </row>
    <row r="36" spans="1:7" ht="30.5" thickBot="1">
      <c r="A36" s="9" t="s">
        <v>72</v>
      </c>
      <c r="B36" s="10" t="s">
        <v>73</v>
      </c>
      <c r="C36" s="23"/>
      <c r="D36" s="23">
        <v>0</v>
      </c>
      <c r="E36" s="23">
        <v>0</v>
      </c>
      <c r="F36" s="24">
        <v>0</v>
      </c>
      <c r="G36" s="23"/>
    </row>
    <row r="37" spans="1:7" ht="20.5" thickBot="1">
      <c r="A37" s="9" t="s">
        <v>74</v>
      </c>
      <c r="B37" s="10" t="s">
        <v>75</v>
      </c>
      <c r="C37" s="23"/>
      <c r="D37" s="23">
        <v>0</v>
      </c>
      <c r="E37" s="23">
        <v>0</v>
      </c>
      <c r="F37" s="24">
        <v>0</v>
      </c>
      <c r="G37" s="23"/>
    </row>
    <row r="38" spans="1:7" ht="40.5" thickBot="1">
      <c r="A38" s="9" t="s">
        <v>76</v>
      </c>
      <c r="B38" s="10" t="s">
        <v>77</v>
      </c>
      <c r="C38" s="23"/>
      <c r="D38" s="23"/>
      <c r="E38" s="23"/>
      <c r="F38" s="24">
        <v>0</v>
      </c>
      <c r="G38" s="23"/>
    </row>
    <row r="39" spans="1:7" ht="32" thickBot="1">
      <c r="A39" s="33"/>
      <c r="B39" s="34" t="s">
        <v>78</v>
      </c>
      <c r="C39" s="35">
        <v>44468867</v>
      </c>
      <c r="D39" s="35">
        <v>265945553.60999998</v>
      </c>
      <c r="E39" s="35">
        <v>257708373.16</v>
      </c>
      <c r="F39" s="35">
        <v>52706047</v>
      </c>
      <c r="G39" s="36">
        <v>0</v>
      </c>
    </row>
  </sheetData>
  <mergeCells count="18">
    <mergeCell ref="G29:G30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A1:A3"/>
    <mergeCell ref="C1:G1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topLeftCell="A13" workbookViewId="0">
      <selection activeCell="F6" sqref="F6"/>
    </sheetView>
  </sheetViews>
  <sheetFormatPr defaultRowHeight="14.5"/>
  <cols>
    <col min="2" max="2" width="22.26953125" customWidth="1"/>
  </cols>
  <sheetData>
    <row r="1" spans="1:6" ht="22.5" thickBot="1">
      <c r="A1" s="64" t="s">
        <v>0</v>
      </c>
      <c r="B1" s="40" t="s">
        <v>3</v>
      </c>
      <c r="C1" s="228" t="s">
        <v>1</v>
      </c>
      <c r="D1" s="229"/>
      <c r="E1" s="229"/>
      <c r="F1" s="230"/>
    </row>
    <row r="2" spans="1:6" ht="15" thickBot="1">
      <c r="A2" s="39"/>
      <c r="B2" s="38" t="s">
        <v>4</v>
      </c>
      <c r="C2" s="45" t="s">
        <v>2</v>
      </c>
      <c r="D2" s="45" t="s">
        <v>5</v>
      </c>
      <c r="E2" s="45" t="s">
        <v>6</v>
      </c>
      <c r="F2" s="45" t="s">
        <v>7</v>
      </c>
    </row>
    <row r="3" spans="1:6" ht="15" thickBot="1">
      <c r="A3" s="39"/>
      <c r="B3" s="63"/>
      <c r="C3" s="45" t="s">
        <v>9</v>
      </c>
      <c r="D3" s="45"/>
      <c r="E3" s="45"/>
      <c r="F3" s="45"/>
    </row>
    <row r="4" spans="1:6" ht="22.5" thickBot="1">
      <c r="A4" s="44" t="s">
        <v>79</v>
      </c>
      <c r="B4" s="37" t="s">
        <v>80</v>
      </c>
      <c r="C4" s="41"/>
      <c r="D4" s="41"/>
      <c r="E4" s="41"/>
      <c r="F4" s="60">
        <v>0</v>
      </c>
    </row>
    <row r="5" spans="1:6" ht="21.5" thickBot="1">
      <c r="A5" s="55" t="s">
        <v>81</v>
      </c>
      <c r="B5" s="51" t="s">
        <v>82</v>
      </c>
      <c r="C5" s="48">
        <v>3799494</v>
      </c>
      <c r="D5" s="48">
        <v>2650417</v>
      </c>
      <c r="E5" s="48">
        <v>1934845</v>
      </c>
      <c r="F5" s="48">
        <v>4515066</v>
      </c>
    </row>
    <row r="6" spans="1:6" ht="22.5" thickBot="1">
      <c r="A6" s="43" t="s">
        <v>83</v>
      </c>
      <c r="B6" s="42" t="s">
        <v>84</v>
      </c>
      <c r="C6" s="62">
        <v>3796557</v>
      </c>
      <c r="D6" s="62">
        <v>2580861</v>
      </c>
      <c r="E6" s="62">
        <v>1868734</v>
      </c>
      <c r="F6" s="48">
        <v>4508684</v>
      </c>
    </row>
    <row r="7" spans="1:6" ht="33" thickBot="1">
      <c r="A7" s="59" t="s">
        <v>85</v>
      </c>
      <c r="B7" s="54" t="s">
        <v>86</v>
      </c>
      <c r="C7" s="47">
        <v>35359</v>
      </c>
      <c r="D7" s="58"/>
      <c r="E7" s="53">
        <v>35359</v>
      </c>
      <c r="F7" s="50">
        <v>0</v>
      </c>
    </row>
    <row r="8" spans="1:6" ht="33" thickBot="1">
      <c r="A8" s="59" t="s">
        <v>87</v>
      </c>
      <c r="B8" s="54" t="s">
        <v>88</v>
      </c>
      <c r="C8" s="61">
        <v>0</v>
      </c>
      <c r="D8" s="57"/>
      <c r="E8" s="57"/>
      <c r="F8" s="50">
        <v>0</v>
      </c>
    </row>
    <row r="9" spans="1:6" ht="33" thickBot="1">
      <c r="A9" s="59" t="s">
        <v>89</v>
      </c>
      <c r="B9" s="56" t="s">
        <v>90</v>
      </c>
      <c r="C9" s="52">
        <v>3761198</v>
      </c>
      <c r="D9" s="52">
        <v>2580861</v>
      </c>
      <c r="E9" s="52">
        <v>1833375</v>
      </c>
      <c r="F9" s="52">
        <v>4508684</v>
      </c>
    </row>
    <row r="10" spans="1:6" ht="22.5" thickBot="1">
      <c r="A10" s="59" t="s">
        <v>91</v>
      </c>
      <c r="B10" s="56" t="s">
        <v>92</v>
      </c>
      <c r="C10" s="60">
        <v>0</v>
      </c>
      <c r="D10" s="41"/>
      <c r="E10" s="41"/>
      <c r="F10" s="50">
        <v>0</v>
      </c>
    </row>
    <row r="11" spans="1:6" ht="21.5" thickBot="1">
      <c r="A11" s="55" t="s">
        <v>93</v>
      </c>
      <c r="B11" s="49" t="s">
        <v>94</v>
      </c>
      <c r="C11" s="48">
        <v>2937</v>
      </c>
      <c r="D11" s="48">
        <v>69556</v>
      </c>
      <c r="E11" s="48">
        <v>66111</v>
      </c>
      <c r="F11" s="48">
        <v>6382</v>
      </c>
    </row>
    <row r="12" spans="1:6" ht="22.5" thickBot="1">
      <c r="A12" s="46"/>
      <c r="B12" s="65" t="s">
        <v>95</v>
      </c>
      <c r="C12" s="48">
        <v>3799494</v>
      </c>
      <c r="D12" s="48">
        <v>2650417</v>
      </c>
      <c r="E12" s="48">
        <v>1934845</v>
      </c>
      <c r="F12" s="48">
        <v>4515066</v>
      </c>
    </row>
    <row r="13" spans="1:6" ht="15" thickBot="1">
      <c r="A13" s="66"/>
      <c r="B13" s="67"/>
      <c r="C13" s="68"/>
      <c r="D13" s="68"/>
      <c r="E13" s="68"/>
      <c r="F13" s="68"/>
    </row>
    <row r="14" spans="1:6" ht="32" thickBot="1">
      <c r="A14" s="69" t="s">
        <v>96</v>
      </c>
      <c r="B14" s="70" t="s">
        <v>97</v>
      </c>
      <c r="C14" s="48">
        <v>4408</v>
      </c>
      <c r="D14" s="60">
        <v>0</v>
      </c>
      <c r="E14" s="60">
        <v>0</v>
      </c>
      <c r="F14" s="48">
        <v>4408</v>
      </c>
    </row>
    <row r="15" spans="1:6" ht="15" thickBot="1">
      <c r="A15" s="71" t="s">
        <v>98</v>
      </c>
      <c r="B15" s="72" t="s">
        <v>99</v>
      </c>
      <c r="C15" s="52">
        <v>4408</v>
      </c>
      <c r="D15" s="50"/>
      <c r="E15" s="50"/>
      <c r="F15" s="52">
        <v>4408</v>
      </c>
    </row>
    <row r="16" spans="1:6" ht="15" thickBot="1">
      <c r="A16" s="71" t="s">
        <v>100</v>
      </c>
      <c r="B16" s="72" t="s">
        <v>101</v>
      </c>
      <c r="C16" s="57"/>
      <c r="D16" s="57"/>
      <c r="E16" s="57"/>
      <c r="F16" s="50">
        <v>0</v>
      </c>
    </row>
    <row r="17" spans="1:6" ht="15" thickBot="1">
      <c r="A17" s="71" t="s">
        <v>102</v>
      </c>
      <c r="B17" s="72" t="s">
        <v>103</v>
      </c>
      <c r="C17" s="57"/>
      <c r="D17" s="57"/>
      <c r="E17" s="57"/>
      <c r="F17" s="50">
        <v>0</v>
      </c>
    </row>
    <row r="18" spans="1:6" ht="15" thickBot="1">
      <c r="A18" s="73"/>
      <c r="B18" s="74"/>
      <c r="C18" s="68"/>
      <c r="D18" s="68"/>
      <c r="E18" s="68"/>
      <c r="F18" s="75"/>
    </row>
    <row r="19" spans="1:6" ht="15" thickBot="1">
      <c r="A19" s="44" t="s">
        <v>104</v>
      </c>
      <c r="B19" s="37" t="s">
        <v>105</v>
      </c>
      <c r="C19" s="48">
        <v>314505</v>
      </c>
      <c r="D19" s="48">
        <v>165940</v>
      </c>
      <c r="E19" s="48">
        <v>131872</v>
      </c>
      <c r="F19" s="48">
        <v>348573</v>
      </c>
    </row>
    <row r="20" spans="1:6" ht="15" thickBot="1">
      <c r="A20" s="44"/>
      <c r="B20" s="76" t="s">
        <v>106</v>
      </c>
      <c r="C20" s="50">
        <v>0</v>
      </c>
      <c r="D20" s="50"/>
      <c r="E20" s="50"/>
      <c r="F20" s="50">
        <v>0</v>
      </c>
    </row>
    <row r="21" spans="1:6" ht="15" thickBot="1">
      <c r="A21" s="77"/>
      <c r="B21" s="76" t="s">
        <v>107</v>
      </c>
      <c r="C21" s="50">
        <v>0</v>
      </c>
      <c r="D21" s="50"/>
      <c r="E21" s="50"/>
      <c r="F21" s="50">
        <v>0</v>
      </c>
    </row>
    <row r="22" spans="1:6" ht="15" thickBot="1">
      <c r="A22" s="77"/>
      <c r="B22" s="76" t="s">
        <v>108</v>
      </c>
      <c r="C22" s="52">
        <v>13010</v>
      </c>
      <c r="D22" s="52">
        <v>81915</v>
      </c>
      <c r="E22" s="52">
        <v>82873</v>
      </c>
      <c r="F22" s="52">
        <v>12053</v>
      </c>
    </row>
    <row r="23" spans="1:6" ht="22.5" thickBot="1">
      <c r="A23" s="77"/>
      <c r="B23" s="76" t="s">
        <v>109</v>
      </c>
      <c r="C23" s="50">
        <v>0</v>
      </c>
      <c r="D23" s="50"/>
      <c r="E23" s="50"/>
      <c r="F23" s="50">
        <v>0</v>
      </c>
    </row>
    <row r="24" spans="1:6" ht="15" thickBot="1">
      <c r="A24" s="78"/>
      <c r="B24" s="76" t="s">
        <v>110</v>
      </c>
      <c r="C24" s="52">
        <v>130163</v>
      </c>
      <c r="D24" s="52">
        <v>22482</v>
      </c>
      <c r="E24" s="52">
        <v>47999</v>
      </c>
      <c r="F24" s="52">
        <v>104646</v>
      </c>
    </row>
    <row r="25" spans="1:6" ht="15" thickBot="1">
      <c r="A25" s="78"/>
      <c r="B25" s="76" t="s">
        <v>111</v>
      </c>
      <c r="C25" s="52">
        <v>171332</v>
      </c>
      <c r="D25" s="52">
        <v>61542</v>
      </c>
      <c r="E25" s="52">
        <v>1000</v>
      </c>
      <c r="F25" s="52">
        <v>231874</v>
      </c>
    </row>
    <row r="26" spans="1:6" ht="15" thickBot="1">
      <c r="A26" s="79"/>
      <c r="B26" s="80"/>
      <c r="C26" s="81"/>
      <c r="D26" s="81"/>
      <c r="E26" s="81"/>
      <c r="F26" s="81"/>
    </row>
    <row r="27" spans="1:6" ht="15" thickBot="1">
      <c r="A27" s="82" t="s">
        <v>112</v>
      </c>
      <c r="B27" s="37" t="s">
        <v>113</v>
      </c>
      <c r="C27" s="83">
        <v>37413446</v>
      </c>
      <c r="D27" s="83">
        <v>15162265</v>
      </c>
      <c r="E27" s="83">
        <v>17405293.579999998</v>
      </c>
      <c r="F27" s="83">
        <v>35170418</v>
      </c>
    </row>
    <row r="28" spans="1:6" ht="15" thickBot="1">
      <c r="A28" s="44" t="s">
        <v>114</v>
      </c>
      <c r="B28" s="37" t="s">
        <v>115</v>
      </c>
      <c r="C28" s="48">
        <v>3734000</v>
      </c>
      <c r="D28" s="48">
        <v>9270645</v>
      </c>
      <c r="E28" s="48">
        <v>9649244</v>
      </c>
      <c r="F28" s="48">
        <v>3355401</v>
      </c>
    </row>
    <row r="29" spans="1:6" ht="15" thickBot="1">
      <c r="A29" s="44"/>
      <c r="B29" s="37" t="s">
        <v>115</v>
      </c>
      <c r="C29" s="52">
        <v>4084000</v>
      </c>
      <c r="D29" s="52">
        <v>9446847</v>
      </c>
      <c r="E29" s="52">
        <v>9649244</v>
      </c>
      <c r="F29" s="52">
        <v>3881603</v>
      </c>
    </row>
    <row r="30" spans="1:6" ht="22.5" thickBot="1">
      <c r="A30" s="44"/>
      <c r="B30" s="37" t="s">
        <v>116</v>
      </c>
      <c r="C30" s="52">
        <v>350000</v>
      </c>
      <c r="D30" s="84">
        <v>176202</v>
      </c>
      <c r="E30" s="50"/>
      <c r="F30" s="52">
        <v>526202</v>
      </c>
    </row>
    <row r="31" spans="1:6" ht="15" thickBot="1">
      <c r="A31" s="44" t="s">
        <v>117</v>
      </c>
      <c r="B31" s="37" t="s">
        <v>118</v>
      </c>
      <c r="C31" s="41"/>
      <c r="D31" s="41"/>
      <c r="E31" s="41"/>
      <c r="F31" s="60">
        <v>0</v>
      </c>
    </row>
    <row r="32" spans="1:6" ht="15" thickBot="1">
      <c r="A32" s="44" t="s">
        <v>119</v>
      </c>
      <c r="B32" s="37" t="s">
        <v>120</v>
      </c>
      <c r="C32" s="48">
        <v>29067401</v>
      </c>
      <c r="D32" s="48">
        <v>3492903</v>
      </c>
      <c r="E32" s="48">
        <v>4481705</v>
      </c>
      <c r="F32" s="48">
        <v>28078600</v>
      </c>
    </row>
    <row r="33" spans="1:6" ht="33" thickBot="1">
      <c r="A33" s="44"/>
      <c r="B33" s="85" t="s">
        <v>121</v>
      </c>
      <c r="C33" s="52">
        <v>28301949</v>
      </c>
      <c r="D33" s="52">
        <v>3378654</v>
      </c>
      <c r="E33" s="52">
        <v>4268470</v>
      </c>
      <c r="F33" s="52">
        <v>27412133</v>
      </c>
    </row>
    <row r="34" spans="1:6" ht="33" thickBot="1">
      <c r="A34" s="44"/>
      <c r="B34" s="85" t="s">
        <v>122</v>
      </c>
      <c r="C34" s="52">
        <v>181681</v>
      </c>
      <c r="D34" s="52">
        <v>18228</v>
      </c>
      <c r="E34" s="52">
        <v>90446</v>
      </c>
      <c r="F34" s="52">
        <v>109464</v>
      </c>
    </row>
    <row r="35" spans="1:6" ht="22.5" thickBot="1">
      <c r="A35" s="77"/>
      <c r="B35" s="85" t="s">
        <v>123</v>
      </c>
      <c r="C35" s="52">
        <v>63012</v>
      </c>
      <c r="D35" s="52">
        <v>96021</v>
      </c>
      <c r="E35" s="52">
        <v>122789</v>
      </c>
      <c r="F35" s="52">
        <v>36244</v>
      </c>
    </row>
    <row r="36" spans="1:6" ht="33" thickBot="1">
      <c r="A36" s="77"/>
      <c r="B36" s="85" t="s">
        <v>124</v>
      </c>
      <c r="C36" s="52">
        <v>520759</v>
      </c>
      <c r="D36" s="50">
        <v>0</v>
      </c>
      <c r="E36" s="50"/>
      <c r="F36" s="52">
        <v>520759</v>
      </c>
    </row>
    <row r="37" spans="1:6" ht="22.5" thickBot="1">
      <c r="A37" s="86" t="s">
        <v>125</v>
      </c>
      <c r="B37" s="87" t="s">
        <v>126</v>
      </c>
      <c r="C37" s="88">
        <v>0</v>
      </c>
      <c r="D37" s="89"/>
      <c r="E37" s="89"/>
      <c r="F37" s="90">
        <v>0</v>
      </c>
    </row>
    <row r="38" spans="1:6" ht="15" thickBot="1">
      <c r="A38" s="91" t="s">
        <v>127</v>
      </c>
      <c r="B38" s="92" t="s">
        <v>128</v>
      </c>
      <c r="C38" s="93">
        <v>4612000</v>
      </c>
      <c r="D38" s="93">
        <v>2398717</v>
      </c>
      <c r="E38" s="93">
        <v>3274344.58</v>
      </c>
      <c r="F38" s="93">
        <v>3736372</v>
      </c>
    </row>
    <row r="39" spans="1:6" ht="22.5" thickBot="1">
      <c r="A39" s="94"/>
      <c r="B39" s="85" t="s">
        <v>129</v>
      </c>
      <c r="C39" s="95">
        <v>0</v>
      </c>
      <c r="D39" s="95"/>
      <c r="E39" s="95"/>
      <c r="F39" s="95">
        <v>0</v>
      </c>
    </row>
    <row r="40" spans="1:6" ht="22.5" thickBot="1">
      <c r="A40" s="77"/>
      <c r="B40" s="85" t="s">
        <v>130</v>
      </c>
      <c r="C40" s="105">
        <v>1671225</v>
      </c>
      <c r="D40" s="96">
        <v>1066962</v>
      </c>
      <c r="E40" s="96">
        <v>1494676</v>
      </c>
      <c r="F40" s="96">
        <v>1243510</v>
      </c>
    </row>
    <row r="41" spans="1:6" ht="22.5" thickBot="1">
      <c r="A41" s="77"/>
      <c r="B41" s="85" t="s">
        <v>131</v>
      </c>
      <c r="C41" s="105">
        <v>10291</v>
      </c>
      <c r="D41" s="95"/>
      <c r="E41" s="95"/>
      <c r="F41" s="96">
        <v>10291</v>
      </c>
    </row>
    <row r="42" spans="1:6" ht="33" thickBot="1">
      <c r="A42" s="77"/>
      <c r="B42" s="85" t="s">
        <v>132</v>
      </c>
      <c r="C42" s="105">
        <v>227348</v>
      </c>
      <c r="D42" s="96">
        <v>18235</v>
      </c>
      <c r="E42" s="96">
        <v>13731</v>
      </c>
      <c r="F42" s="96">
        <v>231852</v>
      </c>
    </row>
    <row r="43" spans="1:6" ht="22.5" thickBot="1">
      <c r="A43" s="77"/>
      <c r="B43" s="97" t="s">
        <v>133</v>
      </c>
      <c r="C43" s="107">
        <v>0</v>
      </c>
      <c r="D43" s="96">
        <v>22717</v>
      </c>
      <c r="E43" s="95"/>
      <c r="F43" s="96">
        <v>22717</v>
      </c>
    </row>
    <row r="44" spans="1:6" ht="22.5" thickBot="1">
      <c r="A44" s="77"/>
      <c r="B44" s="85" t="s">
        <v>134</v>
      </c>
      <c r="C44" s="105">
        <v>1013348</v>
      </c>
      <c r="D44" s="95"/>
      <c r="E44" s="96">
        <v>53264</v>
      </c>
      <c r="F44" s="96">
        <v>960084</v>
      </c>
    </row>
    <row r="45" spans="1:6" ht="21.5" thickBot="1">
      <c r="A45" s="77"/>
      <c r="B45" s="110" t="s">
        <v>135</v>
      </c>
      <c r="C45" s="108">
        <v>282531</v>
      </c>
      <c r="D45" s="95"/>
      <c r="E45" s="96">
        <v>282530.58</v>
      </c>
      <c r="F45" s="96"/>
    </row>
    <row r="46" spans="1:6" ht="33" thickBot="1">
      <c r="A46" s="77"/>
      <c r="B46" s="85" t="s">
        <v>136</v>
      </c>
      <c r="C46" s="105">
        <v>1030369</v>
      </c>
      <c r="D46" s="96">
        <v>898165</v>
      </c>
      <c r="E46" s="96">
        <v>990737</v>
      </c>
      <c r="F46" s="96">
        <v>937798</v>
      </c>
    </row>
    <row r="47" spans="1:6" ht="33" thickBot="1">
      <c r="A47" s="77"/>
      <c r="B47" s="85" t="s">
        <v>137</v>
      </c>
      <c r="C47" s="107">
        <v>0</v>
      </c>
      <c r="D47" s="95"/>
      <c r="E47" s="95"/>
      <c r="F47" s="95">
        <v>0</v>
      </c>
    </row>
    <row r="48" spans="1:6" ht="22.5" thickBot="1">
      <c r="A48" s="77"/>
      <c r="B48" s="85" t="s">
        <v>138</v>
      </c>
      <c r="C48" s="105">
        <v>378843</v>
      </c>
      <c r="D48" s="96">
        <v>397513</v>
      </c>
      <c r="E48" s="96">
        <v>439406</v>
      </c>
      <c r="F48" s="96">
        <v>336950</v>
      </c>
    </row>
    <row r="49" spans="1:6" ht="15" thickBot="1">
      <c r="A49" s="77"/>
      <c r="B49" s="85"/>
      <c r="C49" s="105"/>
      <c r="D49" s="96"/>
      <c r="E49" s="96"/>
      <c r="F49" s="96"/>
    </row>
    <row r="50" spans="1:6" ht="15" thickBot="1">
      <c r="A50" s="94"/>
      <c r="B50" s="97" t="s">
        <v>139</v>
      </c>
      <c r="C50" s="106"/>
      <c r="D50" s="98"/>
      <c r="E50" s="98"/>
      <c r="F50" s="98"/>
    </row>
    <row r="51" spans="1:6" ht="22.5" thickBot="1">
      <c r="A51" s="94"/>
      <c r="B51" s="97" t="s">
        <v>140</v>
      </c>
      <c r="C51" s="109">
        <v>-2000</v>
      </c>
      <c r="D51" s="98">
        <v>-4875</v>
      </c>
      <c r="E51" s="98"/>
      <c r="F51" s="99">
        <v>-6875</v>
      </c>
    </row>
    <row r="52" spans="1:6" ht="33" thickBot="1">
      <c r="A52" s="100"/>
      <c r="B52" s="101" t="s">
        <v>141</v>
      </c>
      <c r="C52" s="104">
        <v>45</v>
      </c>
      <c r="D52" s="102"/>
      <c r="E52" s="102"/>
      <c r="F52" s="103">
        <v>45</v>
      </c>
    </row>
  </sheetData>
  <mergeCells count="1"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5"/>
  <sheetViews>
    <sheetView topLeftCell="A70" workbookViewId="0">
      <selection activeCell="E63" sqref="E63"/>
    </sheetView>
  </sheetViews>
  <sheetFormatPr defaultRowHeight="16" customHeight="1"/>
  <cols>
    <col min="2" max="2" width="27.6328125" customWidth="1"/>
    <col min="9" max="9" width="9.90625" bestFit="1" customWidth="1"/>
  </cols>
  <sheetData>
    <row r="1" spans="1:8" ht="16" customHeight="1" thickBot="1">
      <c r="A1" s="233" t="s">
        <v>0</v>
      </c>
      <c r="B1" s="233" t="s">
        <v>142</v>
      </c>
      <c r="C1" s="165" t="s">
        <v>143</v>
      </c>
      <c r="D1" s="235" t="s">
        <v>1</v>
      </c>
      <c r="E1" s="236"/>
      <c r="F1" s="237" t="s">
        <v>7</v>
      </c>
      <c r="G1" s="231" t="s">
        <v>144</v>
      </c>
      <c r="H1" s="231" t="s">
        <v>145</v>
      </c>
    </row>
    <row r="2" spans="1:8" ht="16" customHeight="1" thickBot="1">
      <c r="A2" s="234"/>
      <c r="B2" s="234"/>
      <c r="C2" s="157"/>
      <c r="D2" s="155" t="s">
        <v>5</v>
      </c>
      <c r="E2" s="155" t="s">
        <v>6</v>
      </c>
      <c r="F2" s="238"/>
      <c r="G2" s="232"/>
      <c r="H2" s="232"/>
    </row>
    <row r="3" spans="1:8" ht="16" customHeight="1" thickBot="1">
      <c r="A3" s="178" t="s">
        <v>146</v>
      </c>
      <c r="B3" s="146" t="s">
        <v>142</v>
      </c>
      <c r="C3" s="159">
        <v>86580379</v>
      </c>
      <c r="D3" s="159">
        <v>895578772</v>
      </c>
      <c r="E3" s="159">
        <v>899196952</v>
      </c>
      <c r="F3" s="159">
        <v>82962199</v>
      </c>
      <c r="G3" s="160">
        <v>13968042</v>
      </c>
      <c r="H3" s="160">
        <v>2209657</v>
      </c>
    </row>
    <row r="4" spans="1:8" ht="16" customHeight="1" thickBot="1">
      <c r="A4" s="151" t="s">
        <v>147</v>
      </c>
      <c r="B4" s="115" t="s">
        <v>148</v>
      </c>
      <c r="C4" s="140">
        <v>0</v>
      </c>
      <c r="D4" s="112"/>
      <c r="E4" s="112"/>
      <c r="F4" s="112">
        <v>0</v>
      </c>
      <c r="G4" s="112"/>
      <c r="H4" s="112"/>
    </row>
    <row r="5" spans="1:8" ht="16" customHeight="1" thickBot="1">
      <c r="A5" s="151" t="s">
        <v>149</v>
      </c>
      <c r="B5" s="115" t="s">
        <v>150</v>
      </c>
      <c r="C5" s="140">
        <v>0</v>
      </c>
      <c r="D5" s="112">
        <v>0</v>
      </c>
      <c r="E5" s="112">
        <v>0</v>
      </c>
      <c r="F5" s="112">
        <v>0</v>
      </c>
      <c r="G5" s="112">
        <v>0</v>
      </c>
      <c r="H5" s="112">
        <v>0</v>
      </c>
    </row>
    <row r="6" spans="1:8" ht="16" customHeight="1" thickBot="1">
      <c r="A6" s="135" t="s">
        <v>151</v>
      </c>
      <c r="B6" s="127" t="s">
        <v>152</v>
      </c>
      <c r="C6" s="149"/>
      <c r="D6" s="142"/>
      <c r="E6" s="142"/>
      <c r="F6" s="142"/>
      <c r="G6" s="142"/>
      <c r="H6" s="142"/>
    </row>
    <row r="7" spans="1:8" ht="16" customHeight="1" thickBot="1">
      <c r="A7" s="135" t="s">
        <v>153</v>
      </c>
      <c r="B7" s="127" t="s">
        <v>154</v>
      </c>
      <c r="C7" s="149"/>
      <c r="D7" s="142"/>
      <c r="E7" s="142"/>
      <c r="F7" s="142"/>
      <c r="G7" s="142"/>
      <c r="H7" s="142"/>
    </row>
    <row r="8" spans="1:8" ht="16" customHeight="1" thickBot="1">
      <c r="A8" s="135" t="s">
        <v>155</v>
      </c>
      <c r="B8" s="127" t="s">
        <v>156</v>
      </c>
      <c r="C8" s="149"/>
      <c r="D8" s="142"/>
      <c r="E8" s="142"/>
      <c r="F8" s="142"/>
      <c r="G8" s="142"/>
      <c r="H8" s="142"/>
    </row>
    <row r="9" spans="1:8" ht="16" customHeight="1" thickBot="1">
      <c r="A9" s="135" t="s">
        <v>157</v>
      </c>
      <c r="B9" s="127" t="s">
        <v>158</v>
      </c>
      <c r="C9" s="149"/>
      <c r="D9" s="142"/>
      <c r="E9" s="142"/>
      <c r="F9" s="142"/>
      <c r="G9" s="142"/>
      <c r="H9" s="142"/>
    </row>
    <row r="10" spans="1:8" ht="16" customHeight="1" thickBot="1">
      <c r="A10" s="135" t="s">
        <v>159</v>
      </c>
      <c r="B10" s="127" t="s">
        <v>160</v>
      </c>
      <c r="C10" s="149"/>
      <c r="D10" s="142"/>
      <c r="E10" s="142"/>
      <c r="F10" s="142"/>
      <c r="G10" s="142"/>
      <c r="H10" s="142"/>
    </row>
    <row r="11" spans="1:8" ht="16" customHeight="1" thickBot="1">
      <c r="A11" s="132" t="s">
        <v>161</v>
      </c>
      <c r="B11" s="129" t="s">
        <v>162</v>
      </c>
      <c r="C11" s="176">
        <v>747830</v>
      </c>
      <c r="D11" s="181">
        <v>897580</v>
      </c>
      <c r="E11" s="181">
        <v>1645410</v>
      </c>
      <c r="F11" s="175">
        <v>0</v>
      </c>
      <c r="G11" s="175">
        <v>0</v>
      </c>
      <c r="H11" s="131">
        <v>0</v>
      </c>
    </row>
    <row r="12" spans="1:8" ht="16" customHeight="1" thickBot="1">
      <c r="A12" s="135" t="s">
        <v>163</v>
      </c>
      <c r="B12" s="127" t="s">
        <v>164</v>
      </c>
      <c r="C12" s="179"/>
      <c r="D12" s="114"/>
      <c r="E12" s="114"/>
      <c r="F12" s="114">
        <v>0</v>
      </c>
      <c r="G12" s="114">
        <v>0</v>
      </c>
      <c r="H12" s="142">
        <v>0</v>
      </c>
    </row>
    <row r="13" spans="1:8" ht="16" customHeight="1" thickBot="1">
      <c r="A13" s="135" t="s">
        <v>165</v>
      </c>
      <c r="B13" s="127" t="s">
        <v>166</v>
      </c>
      <c r="C13" s="179">
        <v>0</v>
      </c>
      <c r="D13" s="114"/>
      <c r="E13" s="114"/>
      <c r="F13" s="114">
        <v>0</v>
      </c>
      <c r="G13" s="114"/>
      <c r="H13" s="130"/>
    </row>
    <row r="14" spans="1:8" ht="16" customHeight="1" thickBot="1">
      <c r="A14" s="135" t="s">
        <v>167</v>
      </c>
      <c r="B14" s="127" t="s">
        <v>168</v>
      </c>
      <c r="C14" s="179">
        <v>0</v>
      </c>
      <c r="D14" s="114"/>
      <c r="E14" s="114"/>
      <c r="F14" s="114">
        <v>0</v>
      </c>
      <c r="G14" s="114"/>
      <c r="H14" s="130"/>
    </row>
    <row r="15" spans="1:8" ht="16" customHeight="1" thickBot="1">
      <c r="A15" s="135" t="s">
        <v>169</v>
      </c>
      <c r="B15" s="127" t="s">
        <v>170</v>
      </c>
      <c r="C15" s="162">
        <v>747830</v>
      </c>
      <c r="D15" s="122">
        <v>897580</v>
      </c>
      <c r="E15" s="122">
        <v>1645410</v>
      </c>
      <c r="F15" s="114">
        <v>0</v>
      </c>
      <c r="G15" s="114"/>
      <c r="H15" s="130"/>
    </row>
    <row r="16" spans="1:8" ht="16" customHeight="1" thickBot="1">
      <c r="A16" s="135" t="s">
        <v>171</v>
      </c>
      <c r="B16" s="127" t="s">
        <v>172</v>
      </c>
      <c r="C16" s="179">
        <v>0</v>
      </c>
      <c r="D16" s="114"/>
      <c r="E16" s="114"/>
      <c r="F16" s="114">
        <v>0</v>
      </c>
      <c r="G16" s="114"/>
      <c r="H16" s="130"/>
    </row>
    <row r="17" spans="1:8" ht="16" customHeight="1" thickBot="1">
      <c r="A17" s="151" t="s">
        <v>173</v>
      </c>
      <c r="B17" s="115" t="s">
        <v>174</v>
      </c>
      <c r="C17" s="179">
        <v>0</v>
      </c>
      <c r="D17" s="114"/>
      <c r="E17" s="114"/>
      <c r="F17" s="114">
        <v>0</v>
      </c>
      <c r="G17" s="186"/>
      <c r="H17" s="113"/>
    </row>
    <row r="18" spans="1:8" ht="16" customHeight="1" thickBot="1">
      <c r="A18" s="132" t="s">
        <v>175</v>
      </c>
      <c r="B18" s="148" t="s">
        <v>176</v>
      </c>
      <c r="C18" s="176">
        <v>6737282</v>
      </c>
      <c r="D18" s="181">
        <v>990499</v>
      </c>
      <c r="E18" s="181">
        <v>673138</v>
      </c>
      <c r="F18" s="181">
        <v>7054643</v>
      </c>
      <c r="G18" s="175">
        <v>0</v>
      </c>
      <c r="H18" s="131">
        <v>0</v>
      </c>
    </row>
    <row r="19" spans="1:8" ht="25.5" customHeight="1" thickBot="1">
      <c r="A19" s="118" t="s">
        <v>177</v>
      </c>
      <c r="B19" s="120" t="s">
        <v>178</v>
      </c>
      <c r="C19" s="162">
        <v>6622468</v>
      </c>
      <c r="D19" s="122">
        <v>908918</v>
      </c>
      <c r="E19" s="122">
        <v>544952</v>
      </c>
      <c r="F19" s="122">
        <v>6986434</v>
      </c>
      <c r="G19" s="182"/>
      <c r="H19" s="112">
        <v>0</v>
      </c>
    </row>
    <row r="20" spans="1:8" ht="22" customHeight="1" thickBot="1">
      <c r="A20" s="145" t="s">
        <v>179</v>
      </c>
      <c r="B20" s="150" t="s">
        <v>180</v>
      </c>
      <c r="C20" s="179">
        <v>0</v>
      </c>
      <c r="D20" s="114"/>
      <c r="E20" s="114"/>
      <c r="F20" s="114">
        <v>0</v>
      </c>
      <c r="G20" s="114"/>
      <c r="H20" s="142"/>
    </row>
    <row r="21" spans="1:8" ht="16" customHeight="1" thickBot="1">
      <c r="A21" s="145" t="s">
        <v>181</v>
      </c>
      <c r="B21" s="150" t="s">
        <v>182</v>
      </c>
      <c r="C21" s="179">
        <v>0</v>
      </c>
      <c r="D21" s="114"/>
      <c r="E21" s="114"/>
      <c r="F21" s="114">
        <v>0</v>
      </c>
      <c r="G21" s="114"/>
      <c r="H21" s="142"/>
    </row>
    <row r="22" spans="1:8" ht="16" customHeight="1" thickBot="1">
      <c r="A22" s="145" t="s">
        <v>183</v>
      </c>
      <c r="B22" s="150" t="s">
        <v>184</v>
      </c>
      <c r="C22" s="179">
        <v>0</v>
      </c>
      <c r="D22" s="114"/>
      <c r="E22" s="114"/>
      <c r="F22" s="114">
        <v>0</v>
      </c>
      <c r="G22" s="114"/>
      <c r="H22" s="142"/>
    </row>
    <row r="23" spans="1:8" ht="16" customHeight="1" thickBot="1">
      <c r="A23" s="145" t="s">
        <v>185</v>
      </c>
      <c r="B23" s="150" t="s">
        <v>186</v>
      </c>
      <c r="C23" s="179">
        <v>0</v>
      </c>
      <c r="D23" s="114">
        <v>0</v>
      </c>
      <c r="E23" s="114">
        <v>0</v>
      </c>
      <c r="F23" s="114">
        <v>0</v>
      </c>
      <c r="G23" s="114"/>
      <c r="H23" s="142"/>
    </row>
    <row r="24" spans="1:8" ht="16" customHeight="1" thickBot="1">
      <c r="A24" s="145" t="s">
        <v>187</v>
      </c>
      <c r="B24" s="150" t="s">
        <v>188</v>
      </c>
      <c r="C24" s="162">
        <v>3630</v>
      </c>
      <c r="D24" s="114">
        <v>284</v>
      </c>
      <c r="E24" s="122">
        <v>3914</v>
      </c>
      <c r="F24" s="114">
        <v>0</v>
      </c>
      <c r="G24" s="114"/>
      <c r="H24" s="142"/>
    </row>
    <row r="25" spans="1:8" ht="16" customHeight="1" thickBot="1">
      <c r="A25" s="145" t="s">
        <v>189</v>
      </c>
      <c r="B25" s="150" t="s">
        <v>190</v>
      </c>
      <c r="C25" s="162">
        <v>6618838</v>
      </c>
      <c r="D25" s="122">
        <v>908918</v>
      </c>
      <c r="E25" s="122">
        <v>541322</v>
      </c>
      <c r="F25" s="122">
        <v>6986434</v>
      </c>
      <c r="G25" s="114"/>
      <c r="H25" s="142"/>
    </row>
    <row r="26" spans="1:8" ht="16" customHeight="1" thickBot="1">
      <c r="A26" s="134" t="s">
        <v>191</v>
      </c>
      <c r="B26" s="120" t="s">
        <v>192</v>
      </c>
      <c r="C26" s="162">
        <v>114814</v>
      </c>
      <c r="D26" s="122">
        <v>81581</v>
      </c>
      <c r="E26" s="122">
        <v>128186</v>
      </c>
      <c r="F26" s="122">
        <v>68209</v>
      </c>
      <c r="G26" s="114"/>
      <c r="H26" s="142"/>
    </row>
    <row r="27" spans="1:8" ht="16" customHeight="1" thickBot="1">
      <c r="A27" s="152" t="s">
        <v>193</v>
      </c>
      <c r="B27" s="150" t="s">
        <v>194</v>
      </c>
      <c r="C27" s="179"/>
      <c r="D27" s="114"/>
      <c r="E27" s="114"/>
      <c r="F27" s="114"/>
      <c r="G27" s="114"/>
      <c r="H27" s="142"/>
    </row>
    <row r="28" spans="1:8" ht="16" customHeight="1" thickBot="1">
      <c r="A28" s="167" t="s">
        <v>195</v>
      </c>
      <c r="B28" s="148" t="s">
        <v>196</v>
      </c>
      <c r="C28" s="176">
        <v>8192</v>
      </c>
      <c r="D28" s="181">
        <v>4799</v>
      </c>
      <c r="E28" s="181">
        <v>1400</v>
      </c>
      <c r="F28" s="181">
        <v>11591</v>
      </c>
      <c r="G28" s="175">
        <v>0</v>
      </c>
      <c r="H28" s="131">
        <v>0</v>
      </c>
    </row>
    <row r="29" spans="1:8" ht="16" customHeight="1" thickBot="1">
      <c r="A29" s="134" t="s">
        <v>197</v>
      </c>
      <c r="B29" s="120" t="s">
        <v>198</v>
      </c>
      <c r="C29" s="162">
        <v>8192</v>
      </c>
      <c r="D29" s="122">
        <v>4799</v>
      </c>
      <c r="E29" s="122">
        <v>1400</v>
      </c>
      <c r="F29" s="122">
        <v>11591</v>
      </c>
      <c r="G29" s="114"/>
      <c r="H29" s="112"/>
    </row>
    <row r="30" spans="1:8" ht="16" customHeight="1" thickBot="1">
      <c r="A30" s="134" t="s">
        <v>199</v>
      </c>
      <c r="B30" s="120" t="s">
        <v>200</v>
      </c>
      <c r="C30" s="179"/>
      <c r="D30" s="114"/>
      <c r="E30" s="114"/>
      <c r="F30" s="186"/>
      <c r="G30" s="114"/>
      <c r="H30" s="112"/>
    </row>
    <row r="31" spans="1:8" ht="16" customHeight="1" thickBot="1">
      <c r="A31" s="134" t="s">
        <v>201</v>
      </c>
      <c r="B31" s="120" t="s">
        <v>202</v>
      </c>
      <c r="C31" s="179"/>
      <c r="D31" s="114"/>
      <c r="E31" s="114"/>
      <c r="F31" s="186"/>
      <c r="G31" s="114"/>
      <c r="H31" s="112"/>
    </row>
    <row r="32" spans="1:8" ht="16" customHeight="1" thickBot="1">
      <c r="A32" s="111" t="s">
        <v>203</v>
      </c>
      <c r="B32" s="148" t="s">
        <v>204</v>
      </c>
      <c r="C32" s="176">
        <v>47244575</v>
      </c>
      <c r="D32" s="176">
        <v>148426412</v>
      </c>
      <c r="E32" s="176">
        <v>156217045</v>
      </c>
      <c r="F32" s="176">
        <v>39453942</v>
      </c>
      <c r="G32" s="181">
        <v>13968042</v>
      </c>
      <c r="H32" s="116">
        <v>2209657</v>
      </c>
    </row>
    <row r="33" spans="1:9" ht="16" customHeight="1" thickBot="1">
      <c r="A33" s="156" t="s">
        <v>205</v>
      </c>
      <c r="B33" s="143" t="s">
        <v>206</v>
      </c>
      <c r="C33" s="184"/>
      <c r="D33" s="154">
        <v>2100</v>
      </c>
      <c r="E33" s="182"/>
      <c r="F33" s="154">
        <v>2100</v>
      </c>
      <c r="G33" s="139"/>
      <c r="H33" s="177"/>
    </row>
    <row r="34" spans="1:9" ht="16" customHeight="1" thickBot="1">
      <c r="A34" s="123" t="s">
        <v>207</v>
      </c>
      <c r="B34" s="128" t="s">
        <v>208</v>
      </c>
      <c r="C34" s="153">
        <v>47244575</v>
      </c>
      <c r="D34" s="147">
        <v>148424312</v>
      </c>
      <c r="E34" s="147">
        <v>156217045</v>
      </c>
      <c r="F34" s="147">
        <v>39451842</v>
      </c>
      <c r="G34" s="139"/>
      <c r="H34" s="177"/>
      <c r="I34" s="189"/>
    </row>
    <row r="35" spans="1:9" ht="16" customHeight="1" thickBot="1">
      <c r="A35" s="124" t="s">
        <v>209</v>
      </c>
      <c r="B35" s="126" t="s">
        <v>210</v>
      </c>
      <c r="C35" s="183">
        <v>47244575</v>
      </c>
      <c r="D35" s="117">
        <v>148907550</v>
      </c>
      <c r="E35" s="117">
        <v>156217045</v>
      </c>
      <c r="F35" s="117">
        <v>39935080</v>
      </c>
      <c r="G35" s="117">
        <v>13968042</v>
      </c>
      <c r="H35" s="161">
        <v>2209657</v>
      </c>
    </row>
    <row r="36" spans="1:9" ht="16" customHeight="1" thickBot="1">
      <c r="A36" s="124" t="s">
        <v>211</v>
      </c>
      <c r="B36" s="126" t="s">
        <v>212</v>
      </c>
      <c r="C36" s="185"/>
      <c r="D36" s="117">
        <v>-483238</v>
      </c>
      <c r="E36" s="117"/>
      <c r="F36" s="117">
        <v>-483238</v>
      </c>
      <c r="G36" s="180"/>
      <c r="H36" s="163"/>
    </row>
    <row r="37" spans="1:9" ht="16" customHeight="1" thickBot="1">
      <c r="A37" s="111" t="s">
        <v>213</v>
      </c>
      <c r="B37" s="148" t="s">
        <v>214</v>
      </c>
      <c r="C37" s="174">
        <v>229</v>
      </c>
      <c r="D37" s="121">
        <v>478093953</v>
      </c>
      <c r="E37" s="121">
        <v>478093979</v>
      </c>
      <c r="F37" s="175">
        <v>202</v>
      </c>
      <c r="G37" s="158"/>
      <c r="H37" s="119"/>
    </row>
    <row r="38" spans="1:9" ht="16" customHeight="1" thickBot="1">
      <c r="A38" s="111" t="s">
        <v>215</v>
      </c>
      <c r="B38" s="148" t="s">
        <v>216</v>
      </c>
      <c r="C38" s="176">
        <v>6278486</v>
      </c>
      <c r="D38" s="181">
        <v>47750218</v>
      </c>
      <c r="E38" s="181">
        <v>47552189</v>
      </c>
      <c r="F38" s="181">
        <v>6476515</v>
      </c>
      <c r="G38" s="158"/>
      <c r="H38" s="119"/>
    </row>
    <row r="39" spans="1:9" ht="16" customHeight="1" thickBot="1">
      <c r="A39" s="145"/>
      <c r="B39" s="168" t="s">
        <v>217</v>
      </c>
      <c r="C39" s="179">
        <v>0</v>
      </c>
      <c r="D39" s="114"/>
      <c r="E39" s="114"/>
      <c r="F39" s="114">
        <v>0</v>
      </c>
      <c r="G39" s="114"/>
      <c r="H39" s="130"/>
    </row>
    <row r="40" spans="1:9" ht="16" customHeight="1" thickBot="1">
      <c r="A40" s="145"/>
      <c r="B40" s="168" t="s">
        <v>218</v>
      </c>
      <c r="C40" s="162">
        <v>11941</v>
      </c>
      <c r="D40" s="122">
        <v>112082</v>
      </c>
      <c r="E40" s="122">
        <v>118725</v>
      </c>
      <c r="F40" s="122">
        <v>5297</v>
      </c>
      <c r="G40" s="114"/>
      <c r="H40" s="130"/>
    </row>
    <row r="41" spans="1:9" ht="16" customHeight="1" thickBot="1">
      <c r="A41" s="145"/>
      <c r="B41" s="168" t="s">
        <v>219</v>
      </c>
      <c r="C41" s="162">
        <v>2906117</v>
      </c>
      <c r="D41" s="122">
        <v>21502236</v>
      </c>
      <c r="E41" s="122">
        <v>21532342</v>
      </c>
      <c r="F41" s="122">
        <v>2876011</v>
      </c>
      <c r="G41" s="114"/>
      <c r="H41" s="130"/>
    </row>
    <row r="42" spans="1:9" ht="16" customHeight="1" thickBot="1">
      <c r="A42" s="145"/>
      <c r="B42" s="168" t="s">
        <v>220</v>
      </c>
      <c r="C42" s="162">
        <v>23665</v>
      </c>
      <c r="D42" s="122">
        <v>243732</v>
      </c>
      <c r="E42" s="122">
        <v>244927</v>
      </c>
      <c r="F42" s="122">
        <v>22470</v>
      </c>
      <c r="G42" s="114"/>
      <c r="H42" s="130"/>
    </row>
    <row r="43" spans="1:9" ht="16" customHeight="1" thickBot="1">
      <c r="A43" s="145"/>
      <c r="B43" s="168" t="s">
        <v>221</v>
      </c>
      <c r="C43" s="162">
        <v>-46943</v>
      </c>
      <c r="D43" s="122">
        <v>180962</v>
      </c>
      <c r="E43" s="122">
        <v>129922</v>
      </c>
      <c r="F43" s="122">
        <v>4098</v>
      </c>
      <c r="G43" s="114"/>
      <c r="H43" s="130"/>
    </row>
    <row r="44" spans="1:9" ht="16" customHeight="1" thickBot="1">
      <c r="A44" s="145"/>
      <c r="B44" s="168" t="s">
        <v>222</v>
      </c>
      <c r="C44" s="162">
        <v>85730</v>
      </c>
      <c r="D44" s="114">
        <v>0</v>
      </c>
      <c r="E44" s="114">
        <v>0</v>
      </c>
      <c r="F44" s="122">
        <v>85730</v>
      </c>
      <c r="G44" s="114"/>
      <c r="H44" s="130"/>
    </row>
    <row r="45" spans="1:9" ht="16" customHeight="1" thickBot="1">
      <c r="A45" s="145"/>
      <c r="B45" s="168" t="s">
        <v>223</v>
      </c>
      <c r="C45" s="162">
        <v>931898</v>
      </c>
      <c r="D45" s="122">
        <v>15225946</v>
      </c>
      <c r="E45" s="122">
        <v>15256371</v>
      </c>
      <c r="F45" s="122">
        <v>901472</v>
      </c>
      <c r="G45" s="114"/>
      <c r="H45" s="130"/>
    </row>
    <row r="46" spans="1:9" ht="16" customHeight="1" thickBot="1">
      <c r="A46" s="145"/>
      <c r="B46" s="168" t="s">
        <v>224</v>
      </c>
      <c r="C46" s="162">
        <v>1643044</v>
      </c>
      <c r="D46" s="122">
        <v>8032739</v>
      </c>
      <c r="E46" s="122">
        <v>7731093</v>
      </c>
      <c r="F46" s="122">
        <v>1944691</v>
      </c>
      <c r="G46" s="114"/>
      <c r="H46" s="130"/>
    </row>
    <row r="47" spans="1:9" ht="16" customHeight="1" thickBot="1">
      <c r="A47" s="145"/>
      <c r="B47" s="168" t="s">
        <v>225</v>
      </c>
      <c r="C47" s="162">
        <v>10873</v>
      </c>
      <c r="D47" s="122">
        <v>27896</v>
      </c>
      <c r="E47" s="122">
        <v>34585</v>
      </c>
      <c r="F47" s="122">
        <v>4185</v>
      </c>
      <c r="G47" s="114"/>
      <c r="H47" s="130"/>
    </row>
    <row r="48" spans="1:9" ht="16" customHeight="1" thickBot="1">
      <c r="A48" s="145"/>
      <c r="B48" s="168" t="s">
        <v>226</v>
      </c>
      <c r="C48" s="162">
        <v>5303</v>
      </c>
      <c r="D48" s="122">
        <v>539573</v>
      </c>
      <c r="E48" s="122">
        <v>538169</v>
      </c>
      <c r="F48" s="122">
        <v>6708</v>
      </c>
      <c r="G48" s="114"/>
      <c r="H48" s="130"/>
    </row>
    <row r="49" spans="1:8" ht="16" customHeight="1" thickBot="1">
      <c r="A49" s="145"/>
      <c r="B49" s="168" t="s">
        <v>227</v>
      </c>
      <c r="C49" s="162">
        <v>16901</v>
      </c>
      <c r="D49" s="122">
        <v>1044919</v>
      </c>
      <c r="E49" s="122">
        <v>1045674</v>
      </c>
      <c r="F49" s="122">
        <v>16146</v>
      </c>
      <c r="G49" s="114"/>
      <c r="H49" s="130"/>
    </row>
    <row r="50" spans="1:8" ht="16" customHeight="1" thickBot="1">
      <c r="A50" s="145"/>
      <c r="B50" s="168" t="s">
        <v>228</v>
      </c>
      <c r="C50" s="179">
        <v>0</v>
      </c>
      <c r="D50" s="122">
        <v>33201</v>
      </c>
      <c r="E50" s="122">
        <v>29829</v>
      </c>
      <c r="F50" s="122">
        <v>3372</v>
      </c>
      <c r="G50" s="114"/>
      <c r="H50" s="130"/>
    </row>
    <row r="51" spans="1:8" ht="16" customHeight="1" thickBot="1">
      <c r="A51" s="145"/>
      <c r="B51" s="168" t="s">
        <v>229</v>
      </c>
      <c r="C51" s="162">
        <v>689957</v>
      </c>
      <c r="D51" s="122">
        <v>806931</v>
      </c>
      <c r="E51" s="122">
        <v>890552</v>
      </c>
      <c r="F51" s="122">
        <v>606336</v>
      </c>
      <c r="G51" s="114"/>
      <c r="H51" s="130"/>
    </row>
    <row r="52" spans="1:8" ht="16" customHeight="1" thickBot="1">
      <c r="A52" s="145"/>
      <c r="B52" s="168"/>
      <c r="C52" s="179"/>
      <c r="D52" s="114"/>
      <c r="E52" s="114"/>
      <c r="F52" s="186"/>
      <c r="G52" s="114"/>
      <c r="H52" s="130"/>
    </row>
    <row r="53" spans="1:8" ht="16" customHeight="1" thickBot="1">
      <c r="A53" s="111" t="s">
        <v>230</v>
      </c>
      <c r="B53" s="148" t="s">
        <v>231</v>
      </c>
      <c r="C53" s="176">
        <v>6207515</v>
      </c>
      <c r="D53" s="181">
        <v>33249817</v>
      </c>
      <c r="E53" s="181">
        <v>32898296</v>
      </c>
      <c r="F53" s="181">
        <v>6559036</v>
      </c>
      <c r="G53" s="158"/>
      <c r="H53" s="119"/>
    </row>
    <row r="54" spans="1:8" ht="16" customHeight="1" thickBot="1">
      <c r="A54" s="145"/>
      <c r="B54" s="169" t="s">
        <v>232</v>
      </c>
      <c r="C54" s="162">
        <v>1503924</v>
      </c>
      <c r="D54" s="122">
        <v>8339424</v>
      </c>
      <c r="E54" s="122">
        <v>8097339</v>
      </c>
      <c r="F54" s="122">
        <v>1746008</v>
      </c>
      <c r="G54" s="114"/>
      <c r="H54" s="130"/>
    </row>
    <row r="55" spans="1:8" ht="16" customHeight="1" thickBot="1">
      <c r="A55" s="145"/>
      <c r="B55" s="169" t="s">
        <v>233</v>
      </c>
      <c r="C55" s="162">
        <v>2007813</v>
      </c>
      <c r="D55" s="122">
        <v>10287919</v>
      </c>
      <c r="E55" s="122">
        <v>10072997</v>
      </c>
      <c r="F55" s="122">
        <v>2222735</v>
      </c>
      <c r="G55" s="114"/>
      <c r="H55" s="130"/>
    </row>
    <row r="56" spans="1:8" ht="16" customHeight="1" thickBot="1">
      <c r="A56" s="145"/>
      <c r="B56" s="169" t="s">
        <v>234</v>
      </c>
      <c r="C56" s="162">
        <v>290801</v>
      </c>
      <c r="D56" s="122">
        <v>1946262</v>
      </c>
      <c r="E56" s="122">
        <v>1938500</v>
      </c>
      <c r="F56" s="122">
        <v>298563</v>
      </c>
      <c r="G56" s="114"/>
      <c r="H56" s="130"/>
    </row>
    <row r="57" spans="1:8" ht="16" customHeight="1" thickBot="1">
      <c r="A57" s="145"/>
      <c r="B57" s="169" t="s">
        <v>235</v>
      </c>
      <c r="C57" s="162">
        <v>216916</v>
      </c>
      <c r="D57" s="122">
        <v>1323445</v>
      </c>
      <c r="E57" s="122">
        <v>1336663</v>
      </c>
      <c r="F57" s="122">
        <v>203698</v>
      </c>
      <c r="G57" s="114"/>
      <c r="H57" s="130"/>
    </row>
    <row r="58" spans="1:8" ht="16" customHeight="1" thickBot="1">
      <c r="A58" s="145"/>
      <c r="B58" s="169" t="s">
        <v>236</v>
      </c>
      <c r="C58" s="162">
        <v>2085351</v>
      </c>
      <c r="D58" s="122">
        <v>10157793</v>
      </c>
      <c r="E58" s="122">
        <v>10233884</v>
      </c>
      <c r="F58" s="122">
        <v>2009260</v>
      </c>
      <c r="G58" s="114"/>
      <c r="H58" s="130"/>
    </row>
    <row r="59" spans="1:8" ht="16" customHeight="1" thickBot="1">
      <c r="A59" s="145"/>
      <c r="B59" s="169" t="s">
        <v>237</v>
      </c>
      <c r="C59" s="179">
        <v>9</v>
      </c>
      <c r="D59" s="114">
        <v>10</v>
      </c>
      <c r="E59" s="114">
        <v>18</v>
      </c>
      <c r="F59" s="114">
        <v>1</v>
      </c>
      <c r="G59" s="114"/>
      <c r="H59" s="130"/>
    </row>
    <row r="60" spans="1:8" ht="16" customHeight="1" thickBot="1">
      <c r="A60" s="145"/>
      <c r="B60" s="169" t="s">
        <v>238</v>
      </c>
      <c r="C60" s="162">
        <v>27150</v>
      </c>
      <c r="D60" s="122">
        <v>293635</v>
      </c>
      <c r="E60" s="122">
        <v>293135</v>
      </c>
      <c r="F60" s="122">
        <v>27650</v>
      </c>
      <c r="G60" s="114"/>
      <c r="H60" s="130"/>
    </row>
    <row r="61" spans="1:8" ht="16" customHeight="1" thickBot="1">
      <c r="A61" s="145"/>
      <c r="B61" s="169" t="s">
        <v>239</v>
      </c>
      <c r="C61" s="179">
        <v>0</v>
      </c>
      <c r="D61" s="114"/>
      <c r="E61" s="114"/>
      <c r="F61" s="114">
        <v>0</v>
      </c>
      <c r="G61" s="114"/>
      <c r="H61" s="130"/>
    </row>
    <row r="62" spans="1:8" ht="16" customHeight="1" thickBot="1">
      <c r="A62" s="145"/>
      <c r="B62" s="169"/>
      <c r="C62" s="179"/>
      <c r="D62" s="114"/>
      <c r="E62" s="114"/>
      <c r="F62" s="114"/>
      <c r="G62" s="114"/>
      <c r="H62" s="130"/>
    </row>
    <row r="63" spans="1:8" ht="16" customHeight="1" thickBot="1">
      <c r="A63" s="145"/>
      <c r="B63" s="169" t="s">
        <v>240</v>
      </c>
      <c r="C63" s="162">
        <v>21886</v>
      </c>
      <c r="D63" s="122">
        <v>43725</v>
      </c>
      <c r="E63" s="122">
        <v>65611</v>
      </c>
      <c r="F63" s="114">
        <v>0</v>
      </c>
      <c r="G63" s="114"/>
      <c r="H63" s="130"/>
    </row>
    <row r="64" spans="1:8" ht="16" customHeight="1" thickBot="1">
      <c r="A64" s="145"/>
      <c r="B64" s="169" t="s">
        <v>241</v>
      </c>
      <c r="C64" s="162">
        <v>19222</v>
      </c>
      <c r="D64" s="122">
        <v>546230</v>
      </c>
      <c r="E64" s="122">
        <v>548886</v>
      </c>
      <c r="F64" s="122">
        <v>16565</v>
      </c>
      <c r="G64" s="114"/>
      <c r="H64" s="130"/>
    </row>
    <row r="65" spans="1:8" ht="16" customHeight="1" thickBot="1">
      <c r="A65" s="145"/>
      <c r="B65" s="169" t="s">
        <v>242</v>
      </c>
      <c r="C65" s="162">
        <v>34443</v>
      </c>
      <c r="D65" s="122">
        <v>311375</v>
      </c>
      <c r="E65" s="122">
        <v>311262</v>
      </c>
      <c r="F65" s="122">
        <v>34556</v>
      </c>
      <c r="G65" s="114"/>
      <c r="H65" s="130"/>
    </row>
    <row r="66" spans="1:8" ht="16" customHeight="1" thickBot="1">
      <c r="A66" s="145"/>
      <c r="B66" s="169"/>
      <c r="C66" s="179"/>
      <c r="D66" s="114"/>
      <c r="E66" s="114"/>
      <c r="F66" s="114"/>
      <c r="G66" s="114"/>
      <c r="H66" s="130"/>
    </row>
    <row r="67" spans="1:8" ht="16" customHeight="1" thickBot="1">
      <c r="A67" s="170" t="s">
        <v>243</v>
      </c>
      <c r="B67" s="148" t="s">
        <v>244</v>
      </c>
      <c r="C67" s="176">
        <v>19356270</v>
      </c>
      <c r="D67" s="181">
        <v>186165494</v>
      </c>
      <c r="E67" s="181">
        <v>182115495</v>
      </c>
      <c r="F67" s="181">
        <v>23406270</v>
      </c>
      <c r="G67" s="158"/>
      <c r="H67" s="119"/>
    </row>
    <row r="68" spans="1:8" ht="16" customHeight="1" thickBot="1">
      <c r="A68" s="171" t="s">
        <v>245</v>
      </c>
      <c r="B68" s="120" t="s">
        <v>246</v>
      </c>
      <c r="C68" s="179">
        <v>0</v>
      </c>
      <c r="D68" s="114"/>
      <c r="E68" s="114"/>
      <c r="F68" s="114">
        <v>0</v>
      </c>
      <c r="G68" s="114"/>
      <c r="H68" s="130"/>
    </row>
    <row r="69" spans="1:8" ht="16" customHeight="1" thickBot="1">
      <c r="A69" s="171" t="s">
        <v>247</v>
      </c>
      <c r="B69" s="120" t="s">
        <v>248</v>
      </c>
      <c r="C69" s="162">
        <v>18497376</v>
      </c>
      <c r="D69" s="122">
        <v>179740764</v>
      </c>
      <c r="E69" s="122">
        <v>175780036</v>
      </c>
      <c r="F69" s="122">
        <v>22458105</v>
      </c>
      <c r="G69" s="114"/>
      <c r="H69" s="130"/>
    </row>
    <row r="70" spans="1:8" ht="16" customHeight="1" thickBot="1">
      <c r="A70" s="172" t="s">
        <v>249</v>
      </c>
      <c r="B70" s="136" t="s">
        <v>250</v>
      </c>
      <c r="C70" s="179">
        <v>0</v>
      </c>
      <c r="D70" s="114"/>
      <c r="E70" s="114"/>
      <c r="F70" s="114">
        <v>0</v>
      </c>
      <c r="G70" s="114"/>
      <c r="H70" s="130"/>
    </row>
    <row r="71" spans="1:8" ht="16" customHeight="1" thickBot="1">
      <c r="A71" s="173" t="s">
        <v>251</v>
      </c>
      <c r="B71" s="166" t="s">
        <v>252</v>
      </c>
      <c r="C71" s="141">
        <v>858894</v>
      </c>
      <c r="D71" s="164">
        <v>6424730</v>
      </c>
      <c r="E71" s="164">
        <v>6335459</v>
      </c>
      <c r="F71" s="164">
        <v>948165</v>
      </c>
      <c r="G71" s="114"/>
      <c r="H71" s="130"/>
    </row>
    <row r="72" spans="1:8" ht="16" customHeight="1" thickBot="1">
      <c r="A72" s="138"/>
      <c r="B72" s="144" t="s">
        <v>253</v>
      </c>
      <c r="C72" s="162">
        <v>8909</v>
      </c>
      <c r="D72" s="122">
        <v>110936</v>
      </c>
      <c r="E72" s="122">
        <v>119845</v>
      </c>
      <c r="F72" s="114">
        <v>0</v>
      </c>
      <c r="G72" s="114"/>
      <c r="H72" s="130"/>
    </row>
    <row r="73" spans="1:8" ht="16" customHeight="1" thickBot="1">
      <c r="A73" s="171"/>
      <c r="B73" s="125" t="s">
        <v>254</v>
      </c>
      <c r="C73" s="133">
        <v>105483</v>
      </c>
      <c r="D73" s="137">
        <v>1511536</v>
      </c>
      <c r="E73" s="137">
        <v>1617019</v>
      </c>
      <c r="F73" s="142">
        <v>0</v>
      </c>
      <c r="G73" s="130"/>
      <c r="H73" s="130"/>
    </row>
    <row r="74" spans="1:8" ht="16" customHeight="1" thickBot="1">
      <c r="A74" s="171"/>
      <c r="B74" s="125" t="s">
        <v>255</v>
      </c>
      <c r="C74" s="149">
        <v>0</v>
      </c>
      <c r="D74" s="137">
        <v>117533</v>
      </c>
      <c r="E74" s="137">
        <v>117533</v>
      </c>
      <c r="F74" s="142">
        <v>0</v>
      </c>
      <c r="G74" s="130"/>
      <c r="H74" s="130"/>
    </row>
    <row r="75" spans="1:8" ht="16" customHeight="1" thickBot="1">
      <c r="A75" s="171"/>
      <c r="B75" s="125" t="s">
        <v>256</v>
      </c>
      <c r="C75" s="133">
        <v>5686</v>
      </c>
      <c r="D75" s="137">
        <v>61079</v>
      </c>
      <c r="E75" s="137">
        <v>66765</v>
      </c>
      <c r="F75" s="142">
        <v>0</v>
      </c>
      <c r="G75" s="130"/>
      <c r="H75" s="130"/>
    </row>
    <row r="76" spans="1:8" ht="16" customHeight="1" thickBot="1">
      <c r="A76" s="171"/>
      <c r="B76" s="125" t="s">
        <v>257</v>
      </c>
      <c r="C76" s="133">
        <v>470352</v>
      </c>
      <c r="D76" s="142">
        <v>0</v>
      </c>
      <c r="E76" s="137">
        <v>470352</v>
      </c>
      <c r="F76" s="142">
        <v>0</v>
      </c>
      <c r="G76" s="130"/>
      <c r="H76" s="130"/>
    </row>
    <row r="77" spans="1:8" ht="16" customHeight="1" thickBot="1">
      <c r="A77" s="171"/>
      <c r="B77" s="125" t="s">
        <v>258</v>
      </c>
      <c r="C77" s="133">
        <v>6393</v>
      </c>
      <c r="D77" s="137">
        <v>470191</v>
      </c>
      <c r="E77" s="137">
        <v>476584</v>
      </c>
      <c r="F77" s="142">
        <v>0</v>
      </c>
      <c r="G77" s="130"/>
      <c r="H77" s="130"/>
    </row>
    <row r="78" spans="1:8" ht="16" customHeight="1" thickBot="1">
      <c r="A78" s="171"/>
      <c r="B78" s="125" t="s">
        <v>259</v>
      </c>
      <c r="C78" s="149">
        <v>0</v>
      </c>
      <c r="D78" s="137">
        <v>216040</v>
      </c>
      <c r="E78" s="137">
        <v>216040</v>
      </c>
      <c r="F78" s="142">
        <v>0</v>
      </c>
      <c r="G78" s="130"/>
      <c r="H78" s="130"/>
    </row>
    <row r="79" spans="1:8" ht="16" customHeight="1" thickBot="1">
      <c r="A79" s="171"/>
      <c r="B79" s="125" t="s">
        <v>260</v>
      </c>
      <c r="C79" s="133">
        <v>2417</v>
      </c>
      <c r="D79" s="137">
        <v>37804</v>
      </c>
      <c r="E79" s="137">
        <v>40221</v>
      </c>
      <c r="F79" s="142">
        <v>0</v>
      </c>
      <c r="G79" s="130"/>
      <c r="H79" s="130"/>
    </row>
    <row r="80" spans="1:8" ht="16" customHeight="1" thickBot="1">
      <c r="A80" s="171"/>
      <c r="B80" s="125" t="s">
        <v>261</v>
      </c>
      <c r="C80" s="133">
        <v>1053</v>
      </c>
      <c r="D80" s="142">
        <v>0</v>
      </c>
      <c r="E80" s="137">
        <v>1053</v>
      </c>
      <c r="F80" s="142">
        <v>0</v>
      </c>
      <c r="G80" s="130"/>
      <c r="H80" s="130"/>
    </row>
    <row r="81" spans="1:8" ht="16" customHeight="1" thickBot="1">
      <c r="A81" s="171"/>
      <c r="B81" s="125" t="s">
        <v>253</v>
      </c>
      <c r="C81" s="149">
        <v>0</v>
      </c>
      <c r="D81" s="137">
        <v>18402</v>
      </c>
      <c r="E81" s="142">
        <v>0</v>
      </c>
      <c r="F81" s="137">
        <v>18402</v>
      </c>
      <c r="G81" s="130"/>
      <c r="H81" s="130"/>
    </row>
    <row r="82" spans="1:8" ht="16" customHeight="1" thickBot="1">
      <c r="A82" s="171"/>
      <c r="B82" s="125" t="s">
        <v>254</v>
      </c>
      <c r="C82" s="149">
        <v>0</v>
      </c>
      <c r="D82" s="137">
        <v>225185</v>
      </c>
      <c r="E82" s="142">
        <v>0</v>
      </c>
      <c r="F82" s="137">
        <v>225185</v>
      </c>
      <c r="G82" s="130"/>
      <c r="H82" s="130"/>
    </row>
    <row r="83" spans="1:8" ht="16" customHeight="1" thickBot="1">
      <c r="A83" s="171"/>
      <c r="B83" s="125" t="s">
        <v>255</v>
      </c>
      <c r="C83" s="149">
        <v>0</v>
      </c>
      <c r="D83" s="137">
        <v>12394</v>
      </c>
      <c r="E83" s="142">
        <v>0</v>
      </c>
      <c r="F83" s="137">
        <v>12394</v>
      </c>
      <c r="G83" s="130"/>
      <c r="H83" s="130"/>
    </row>
    <row r="84" spans="1:8" ht="16" customHeight="1" thickBot="1">
      <c r="A84" s="171"/>
      <c r="B84" s="125" t="s">
        <v>256</v>
      </c>
      <c r="C84" s="149">
        <v>0</v>
      </c>
      <c r="D84" s="137">
        <v>4718</v>
      </c>
      <c r="E84" s="142">
        <v>0</v>
      </c>
      <c r="F84" s="137">
        <v>4718</v>
      </c>
      <c r="G84" s="130"/>
      <c r="H84" s="130"/>
    </row>
    <row r="85" spans="1:8" ht="16" customHeight="1" thickBot="1">
      <c r="A85" s="171"/>
      <c r="B85" s="125" t="s">
        <v>257</v>
      </c>
      <c r="C85" s="149">
        <v>0</v>
      </c>
      <c r="D85" s="137">
        <v>469316</v>
      </c>
      <c r="E85" s="142">
        <v>0</v>
      </c>
      <c r="F85" s="137">
        <v>469316</v>
      </c>
      <c r="G85" s="130"/>
      <c r="H85" s="130"/>
    </row>
    <row r="86" spans="1:8" ht="16" customHeight="1" thickBot="1">
      <c r="A86" s="171"/>
      <c r="B86" s="125" t="s">
        <v>262</v>
      </c>
      <c r="C86" s="149">
        <v>0</v>
      </c>
      <c r="D86" s="137">
        <v>7794</v>
      </c>
      <c r="E86" s="137">
        <v>6486</v>
      </c>
      <c r="F86" s="137">
        <v>1308</v>
      </c>
      <c r="G86" s="130"/>
      <c r="H86" s="130"/>
    </row>
    <row r="87" spans="1:8" ht="16" customHeight="1" thickBot="1">
      <c r="A87" s="171"/>
      <c r="B87" s="125" t="s">
        <v>258</v>
      </c>
      <c r="C87" s="149">
        <v>0</v>
      </c>
      <c r="D87" s="142">
        <v>14</v>
      </c>
      <c r="E87" s="142">
        <v>0</v>
      </c>
      <c r="F87" s="142">
        <v>14</v>
      </c>
      <c r="G87" s="130"/>
      <c r="H87" s="130"/>
    </row>
    <row r="88" spans="1:8" ht="16" customHeight="1" thickBot="1">
      <c r="A88" s="171"/>
      <c r="B88" s="125" t="s">
        <v>263</v>
      </c>
      <c r="C88" s="133">
        <v>2000</v>
      </c>
      <c r="D88" s="142">
        <v>440</v>
      </c>
      <c r="E88" s="137">
        <v>2440</v>
      </c>
      <c r="F88" s="142">
        <v>0</v>
      </c>
      <c r="G88" s="130"/>
      <c r="H88" s="130"/>
    </row>
    <row r="89" spans="1:8" ht="16" customHeight="1" thickBot="1">
      <c r="A89" s="171"/>
      <c r="B89" s="125" t="s">
        <v>262</v>
      </c>
      <c r="C89" s="149">
        <v>0</v>
      </c>
      <c r="D89" s="142">
        <v>513</v>
      </c>
      <c r="E89" s="142">
        <v>0</v>
      </c>
      <c r="F89" s="142">
        <v>513</v>
      </c>
      <c r="G89" s="130"/>
      <c r="H89" s="130"/>
    </row>
    <row r="90" spans="1:8" ht="16" customHeight="1" thickBot="1">
      <c r="A90" s="171"/>
      <c r="B90" s="125" t="s">
        <v>264</v>
      </c>
      <c r="C90" s="149">
        <v>111</v>
      </c>
      <c r="D90" s="142">
        <v>0</v>
      </c>
      <c r="E90" s="142">
        <v>0</v>
      </c>
      <c r="F90" s="142">
        <v>111</v>
      </c>
      <c r="G90" s="130"/>
      <c r="H90" s="130"/>
    </row>
    <row r="91" spans="1:8" ht="16" customHeight="1" thickBot="1">
      <c r="A91" s="171"/>
      <c r="B91" s="125" t="s">
        <v>265</v>
      </c>
      <c r="C91" s="133">
        <v>-15127</v>
      </c>
      <c r="D91" s="137">
        <v>120918</v>
      </c>
      <c r="E91" s="137">
        <v>107213</v>
      </c>
      <c r="F91" s="137">
        <v>-1423</v>
      </c>
      <c r="G91" s="130"/>
      <c r="H91" s="130"/>
    </row>
    <row r="92" spans="1:8" ht="16" customHeight="1" thickBot="1">
      <c r="A92" s="171"/>
      <c r="B92" s="125" t="s">
        <v>266</v>
      </c>
      <c r="C92" s="133">
        <v>-14147</v>
      </c>
      <c r="D92" s="137">
        <v>2948534</v>
      </c>
      <c r="E92" s="137">
        <v>2975921</v>
      </c>
      <c r="F92" s="137">
        <v>-41534</v>
      </c>
      <c r="G92" s="130"/>
      <c r="H92" s="130"/>
    </row>
    <row r="93" spans="1:8" ht="16" customHeight="1" thickBot="1">
      <c r="A93" s="171"/>
      <c r="B93" s="125" t="s">
        <v>267</v>
      </c>
      <c r="C93" s="133">
        <v>9069</v>
      </c>
      <c r="D93" s="137">
        <v>91383</v>
      </c>
      <c r="E93" s="137">
        <v>104077</v>
      </c>
      <c r="F93" s="137">
        <v>-3625</v>
      </c>
      <c r="G93" s="130"/>
      <c r="H93" s="130"/>
    </row>
    <row r="94" spans="1:8" ht="16" customHeight="1" thickBot="1">
      <c r="A94" s="171"/>
      <c r="B94" s="125" t="s">
        <v>268</v>
      </c>
      <c r="C94" s="133">
        <v>262785</v>
      </c>
      <c r="D94" s="142">
        <v>0</v>
      </c>
      <c r="E94" s="142">
        <v>0</v>
      </c>
      <c r="F94" s="137">
        <v>262785</v>
      </c>
      <c r="G94" s="130"/>
      <c r="H94" s="130"/>
    </row>
    <row r="95" spans="1:8" ht="16" customHeight="1" thickBot="1">
      <c r="A95" s="171"/>
      <c r="B95" s="125" t="s">
        <v>269</v>
      </c>
      <c r="C95" s="133">
        <v>13910</v>
      </c>
      <c r="D95" s="142">
        <v>0</v>
      </c>
      <c r="E95" s="137">
        <v>13910</v>
      </c>
      <c r="F95" s="142">
        <v>0</v>
      </c>
      <c r="G95" s="130"/>
      <c r="H95" s="130"/>
    </row>
  </sheetData>
  <mergeCells count="6">
    <mergeCell ref="G1:G2"/>
    <mergeCell ref="H1:H2"/>
    <mergeCell ref="A1:A2"/>
    <mergeCell ref="B1:B2"/>
    <mergeCell ref="D1:E1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7" sqref="D17"/>
    </sheetView>
  </sheetViews>
  <sheetFormatPr defaultRowHeight="14.5"/>
  <cols>
    <col min="1" max="1" width="35" customWidth="1"/>
    <col min="2" max="3" width="15.54296875" customWidth="1"/>
    <col min="4" max="4" width="15.7265625" customWidth="1"/>
  </cols>
  <sheetData>
    <row r="1" spans="1:5">
      <c r="A1" s="239" t="s">
        <v>270</v>
      </c>
      <c r="B1" s="190"/>
      <c r="C1" s="190"/>
      <c r="D1" s="190"/>
    </row>
    <row r="2" spans="1:5" ht="29">
      <c r="A2" s="239"/>
      <c r="B2" s="191" t="s">
        <v>291</v>
      </c>
      <c r="C2" s="191" t="s">
        <v>273</v>
      </c>
      <c r="D2" s="191" t="s">
        <v>271</v>
      </c>
      <c r="E2" s="2"/>
    </row>
    <row r="3" spans="1:5">
      <c r="A3" s="187" t="s">
        <v>274</v>
      </c>
      <c r="B3" s="187"/>
      <c r="C3" s="187"/>
      <c r="D3" s="188">
        <v>9914.7900000000009</v>
      </c>
    </row>
    <row r="4" spans="1:5">
      <c r="A4" s="187" t="s">
        <v>275</v>
      </c>
      <c r="B4" s="187"/>
      <c r="C4" s="187"/>
      <c r="D4" s="188">
        <v>141065.48000000001</v>
      </c>
    </row>
    <row r="5" spans="1:5">
      <c r="A5" s="187" t="s">
        <v>276</v>
      </c>
      <c r="B5" s="187"/>
      <c r="C5" s="187"/>
      <c r="D5" s="188">
        <v>919.81</v>
      </c>
    </row>
    <row r="6" spans="1:5">
      <c r="A6" s="187" t="s">
        <v>277</v>
      </c>
      <c r="B6" s="187"/>
      <c r="C6" s="187"/>
      <c r="D6" s="188">
        <v>1835.84</v>
      </c>
    </row>
    <row r="7" spans="1:5">
      <c r="A7" s="187" t="s">
        <v>278</v>
      </c>
      <c r="B7" s="187"/>
      <c r="C7" s="187"/>
      <c r="D7" s="188">
        <v>24916.75</v>
      </c>
    </row>
    <row r="8" spans="1:5">
      <c r="A8" s="187" t="s">
        <v>279</v>
      </c>
      <c r="B8" s="187"/>
      <c r="C8" s="187"/>
      <c r="D8" s="188">
        <v>1212958.17</v>
      </c>
    </row>
    <row r="9" spans="1:5">
      <c r="A9" s="187" t="s">
        <v>280</v>
      </c>
      <c r="B9" s="187"/>
      <c r="C9" s="187"/>
      <c r="D9" s="188">
        <v>1302.33</v>
      </c>
    </row>
    <row r="10" spans="1:5">
      <c r="A10" s="187" t="s">
        <v>281</v>
      </c>
      <c r="B10" s="187"/>
      <c r="C10" s="187"/>
      <c r="D10" s="188">
        <v>2098.0300000000002</v>
      </c>
    </row>
    <row r="11" spans="1:5">
      <c r="A11" s="187" t="s">
        <v>282</v>
      </c>
      <c r="B11" s="187"/>
      <c r="C11" s="187"/>
      <c r="D11" s="188">
        <v>176914.17</v>
      </c>
    </row>
    <row r="12" spans="1:5">
      <c r="A12" s="187" t="s">
        <v>283</v>
      </c>
      <c r="B12" s="187"/>
      <c r="C12" s="187"/>
      <c r="D12" s="188">
        <v>0</v>
      </c>
    </row>
    <row r="13" spans="1:5">
      <c r="A13" s="187" t="s">
        <v>284</v>
      </c>
      <c r="B13" s="187"/>
      <c r="C13" s="187"/>
      <c r="D13" s="187">
        <v>0</v>
      </c>
    </row>
    <row r="14" spans="1:5">
      <c r="A14" s="187" t="s">
        <v>285</v>
      </c>
      <c r="B14" s="187"/>
      <c r="C14" s="187"/>
      <c r="D14" s="188">
        <v>932.87</v>
      </c>
    </row>
    <row r="15" spans="1:5">
      <c r="A15" s="187" t="s">
        <v>286</v>
      </c>
      <c r="B15" s="187"/>
      <c r="C15" s="187"/>
      <c r="D15" s="187">
        <v>0</v>
      </c>
    </row>
    <row r="16" spans="1:5">
      <c r="A16" s="187" t="s">
        <v>287</v>
      </c>
      <c r="B16" s="187"/>
      <c r="C16" s="187"/>
      <c r="D16" s="188">
        <v>2429732.39</v>
      </c>
    </row>
    <row r="17" spans="1:4">
      <c r="A17" s="187" t="s">
        <v>288</v>
      </c>
      <c r="B17" s="187"/>
      <c r="C17" s="187"/>
      <c r="D17" s="188">
        <v>2933771.37</v>
      </c>
    </row>
    <row r="18" spans="1:4">
      <c r="A18" s="187" t="s">
        <v>289</v>
      </c>
      <c r="B18" s="187"/>
      <c r="C18" s="187"/>
      <c r="D18" s="188">
        <v>50071.75</v>
      </c>
    </row>
    <row r="19" spans="1:4">
      <c r="A19" s="187" t="s">
        <v>290</v>
      </c>
      <c r="B19" s="187"/>
      <c r="C19" s="187"/>
      <c r="D19" s="188">
        <v>0</v>
      </c>
    </row>
    <row r="20" spans="1:4">
      <c r="D20" s="189">
        <f>SUM(D3:D19)</f>
        <v>6986433.75</v>
      </c>
    </row>
    <row r="21" spans="1:4">
      <c r="A21" t="s">
        <v>272</v>
      </c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topLeftCell="A13" workbookViewId="0">
      <selection activeCell="A18" sqref="A18"/>
    </sheetView>
  </sheetViews>
  <sheetFormatPr defaultRowHeight="14.5"/>
  <cols>
    <col min="1" max="1" width="43.54296875" customWidth="1"/>
    <col min="2" max="2" width="11" customWidth="1"/>
    <col min="3" max="3" width="10.90625" customWidth="1"/>
    <col min="4" max="4" width="11.7265625" customWidth="1"/>
    <col min="5" max="5" width="11.36328125" customWidth="1"/>
    <col min="6" max="6" width="11.08984375" customWidth="1"/>
    <col min="7" max="7" width="12.90625" customWidth="1"/>
    <col min="8" max="8" width="11.81640625" customWidth="1"/>
    <col min="9" max="9" width="12.08984375" customWidth="1"/>
    <col min="10" max="10" width="14.1796875" customWidth="1"/>
  </cols>
  <sheetData>
    <row r="1" spans="1:10" ht="72">
      <c r="A1" s="240"/>
      <c r="B1" s="192" t="s">
        <v>292</v>
      </c>
      <c r="C1" s="192" t="s">
        <v>293</v>
      </c>
      <c r="D1" s="192" t="s">
        <v>294</v>
      </c>
      <c r="E1" s="192" t="s">
        <v>295</v>
      </c>
      <c r="F1" s="192" t="s">
        <v>296</v>
      </c>
      <c r="G1" s="192" t="s">
        <v>297</v>
      </c>
      <c r="H1" s="192" t="s">
        <v>298</v>
      </c>
      <c r="I1" s="192" t="s">
        <v>299</v>
      </c>
      <c r="J1" s="192" t="s">
        <v>300</v>
      </c>
    </row>
    <row r="2" spans="1:10">
      <c r="A2" s="241"/>
      <c r="B2" s="192" t="s">
        <v>301</v>
      </c>
      <c r="C2" s="192" t="s">
        <v>302</v>
      </c>
      <c r="D2" s="192" t="s">
        <v>303</v>
      </c>
      <c r="E2" s="192" t="s">
        <v>304</v>
      </c>
      <c r="F2" s="192" t="s">
        <v>305</v>
      </c>
      <c r="G2" s="192" t="s">
        <v>306</v>
      </c>
      <c r="H2" s="192" t="s">
        <v>307</v>
      </c>
      <c r="I2" s="192" t="s">
        <v>308</v>
      </c>
      <c r="J2" s="192" t="s">
        <v>309</v>
      </c>
    </row>
    <row r="3" spans="1:10">
      <c r="A3" s="193" t="s">
        <v>310</v>
      </c>
      <c r="B3" s="194"/>
      <c r="C3" s="195"/>
      <c r="D3" s="196">
        <v>498</v>
      </c>
      <c r="E3" s="196">
        <v>37</v>
      </c>
      <c r="F3" s="196">
        <v>17</v>
      </c>
      <c r="G3" s="196">
        <f>+D3+E3-F3</f>
        <v>518</v>
      </c>
      <c r="H3" s="195"/>
      <c r="I3" s="195"/>
      <c r="J3" s="197"/>
    </row>
    <row r="4" spans="1:10" ht="21">
      <c r="A4" s="198" t="s">
        <v>311</v>
      </c>
      <c r="B4" s="199">
        <v>9661250.4499999993</v>
      </c>
      <c r="C4" s="199">
        <f>+[1]fondi!$E$37</f>
        <v>9661250.4499999993</v>
      </c>
      <c r="D4" s="195"/>
      <c r="E4" s="195"/>
      <c r="F4" s="195"/>
      <c r="G4" s="195"/>
      <c r="H4" s="199">
        <v>9788628.3499999996</v>
      </c>
      <c r="I4" s="199">
        <f>H4-B4</f>
        <v>127377.90000000037</v>
      </c>
      <c r="J4" s="199">
        <f>+H4-C4</f>
        <v>127377.90000000037</v>
      </c>
    </row>
    <row r="5" spans="1:10">
      <c r="A5" s="198" t="s">
        <v>312</v>
      </c>
      <c r="B5" s="199">
        <v>1402869.23</v>
      </c>
      <c r="C5" s="199">
        <f>+[1]fondi!$E$39</f>
        <v>1402869.23</v>
      </c>
      <c r="D5" s="195"/>
      <c r="E5" s="195"/>
      <c r="F5" s="195"/>
      <c r="G5" s="195"/>
      <c r="H5" s="199">
        <v>1569594.23</v>
      </c>
      <c r="I5" s="199">
        <f>H5-B5</f>
        <v>166725</v>
      </c>
      <c r="J5" s="199">
        <f t="shared" ref="J5:J10" si="0">+H5-C5</f>
        <v>166725</v>
      </c>
    </row>
    <row r="6" spans="1:10">
      <c r="A6" s="198" t="s">
        <v>313</v>
      </c>
      <c r="B6" s="200">
        <v>1753586.54</v>
      </c>
      <c r="C6" s="200">
        <f>+[1]fondi!$E$38</f>
        <v>1753586.54</v>
      </c>
      <c r="D6" s="201"/>
      <c r="E6" s="201"/>
      <c r="F6" s="201"/>
      <c r="G6" s="201"/>
      <c r="H6" s="200">
        <v>1836949.04</v>
      </c>
      <c r="I6" s="200">
        <f>H6-B6</f>
        <v>83362.5</v>
      </c>
      <c r="J6" s="200">
        <f>+H6-C6</f>
        <v>83362.5</v>
      </c>
    </row>
    <row r="7" spans="1:10">
      <c r="A7" s="193" t="s">
        <v>314</v>
      </c>
      <c r="B7" s="199"/>
      <c r="C7" s="199"/>
      <c r="D7" s="202">
        <v>107</v>
      </c>
      <c r="E7" s="202">
        <v>4</v>
      </c>
      <c r="F7" s="202">
        <v>8</v>
      </c>
      <c r="G7" s="202">
        <f>+D7+E7-F7</f>
        <v>103</v>
      </c>
      <c r="H7" s="199"/>
      <c r="I7" s="199"/>
      <c r="J7" s="199"/>
    </row>
    <row r="8" spans="1:10" ht="21">
      <c r="A8" s="198" t="s">
        <v>311</v>
      </c>
      <c r="B8" s="203">
        <f>+'[2]RIEPILOGO FONDI'!$B$10+'[2]RIEPILOGO FONDI'!$B$15</f>
        <v>2016682.55</v>
      </c>
      <c r="C8" s="203">
        <f>1075500.79+941181.76</f>
        <v>2016682.55</v>
      </c>
      <c r="D8" s="204"/>
      <c r="E8" s="204"/>
      <c r="F8" s="204"/>
      <c r="G8" s="204"/>
      <c r="H8" s="203">
        <f>1092881.79+762244.11</f>
        <v>1855125.9</v>
      </c>
      <c r="I8" s="203">
        <f>+H8-B8</f>
        <v>-161556.65000000014</v>
      </c>
      <c r="J8" s="203">
        <f t="shared" si="0"/>
        <v>-161556.65000000014</v>
      </c>
    </row>
    <row r="9" spans="1:10">
      <c r="A9" s="198" t="s">
        <v>312</v>
      </c>
      <c r="B9" s="199">
        <f>+'[2]RIEPILOGO FONDI'!$B$11+'[2]RIEPILOGO FONDI'!$B$16</f>
        <v>269709.89</v>
      </c>
      <c r="C9" s="199">
        <f>101195.57+168514.32</f>
        <v>269709.89</v>
      </c>
      <c r="D9" s="195"/>
      <c r="E9" s="195"/>
      <c r="F9" s="195"/>
      <c r="G9" s="195"/>
      <c r="H9" s="199">
        <f>123945.57+168514.32</f>
        <v>292459.89</v>
      </c>
      <c r="I9" s="199">
        <f t="shared" ref="I9:I10" si="1">+H9-B9</f>
        <v>22750</v>
      </c>
      <c r="J9" s="199">
        <f t="shared" si="0"/>
        <v>22750</v>
      </c>
    </row>
    <row r="10" spans="1:10">
      <c r="A10" s="198" t="s">
        <v>313</v>
      </c>
      <c r="B10" s="200">
        <f>+'[2]RIEPILOGO FONDI'!$B$12+'[2]RIEPILOGO FONDI'!$B$17</f>
        <v>548148.49</v>
      </c>
      <c r="C10" s="200">
        <f>434203.2+113945.29</f>
        <v>548148.49</v>
      </c>
      <c r="D10" s="201"/>
      <c r="E10" s="201"/>
      <c r="F10" s="201"/>
      <c r="G10" s="201"/>
      <c r="H10" s="200">
        <f>125320.29+434203.2</f>
        <v>559523.49</v>
      </c>
      <c r="I10" s="200">
        <f t="shared" si="1"/>
        <v>11375</v>
      </c>
      <c r="J10" s="200">
        <f t="shared" si="0"/>
        <v>11375</v>
      </c>
    </row>
    <row r="11" spans="1:10">
      <c r="A11" s="193" t="s">
        <v>315</v>
      </c>
      <c r="B11" s="199"/>
      <c r="C11" s="199"/>
      <c r="D11" s="202">
        <v>1385</v>
      </c>
      <c r="E11" s="202">
        <v>58</v>
      </c>
      <c r="F11" s="202">
        <v>91</v>
      </c>
      <c r="G11" s="202">
        <f>+D11+E11-F11</f>
        <v>1352</v>
      </c>
      <c r="H11" s="199"/>
      <c r="I11" s="199"/>
      <c r="J11" s="199"/>
    </row>
    <row r="12" spans="1:10" ht="21">
      <c r="A12" s="198" t="s">
        <v>316</v>
      </c>
      <c r="B12" s="203">
        <f>+'[2]RIEPILOGO FONDI'!$B$20</f>
        <v>5370904.6299999999</v>
      </c>
      <c r="C12" s="203"/>
      <c r="D12" s="204"/>
      <c r="E12" s="204"/>
      <c r="F12" s="204"/>
      <c r="G12" s="204"/>
      <c r="H12" s="203"/>
      <c r="I12" s="203">
        <f>+H12-B12</f>
        <v>-5370904.6299999999</v>
      </c>
      <c r="J12" s="203">
        <f>+H12-C12</f>
        <v>0</v>
      </c>
    </row>
    <row r="13" spans="1:10" ht="21">
      <c r="A13" s="198" t="s">
        <v>317</v>
      </c>
      <c r="B13" s="199">
        <f>+'[2]RIEPILOGO FONDI'!$B$21</f>
        <v>3920061</v>
      </c>
      <c r="C13" s="199">
        <v>5905658.2300000004</v>
      </c>
      <c r="D13" s="195"/>
      <c r="E13" s="195"/>
      <c r="F13" s="195"/>
      <c r="G13" s="195"/>
      <c r="H13" s="199">
        <v>5905658.2300000004</v>
      </c>
      <c r="I13" s="199">
        <f t="shared" ref="I13:I14" si="2">+H13-B13</f>
        <v>1985597.2300000004</v>
      </c>
      <c r="J13" s="199">
        <f>+H13-C13</f>
        <v>0</v>
      </c>
    </row>
    <row r="14" spans="1:10" ht="21">
      <c r="A14" s="198" t="s">
        <v>318</v>
      </c>
      <c r="B14" s="200">
        <f>+'[2]RIEPILOGO FONDI'!$B$22</f>
        <v>5213793.8600000003</v>
      </c>
      <c r="C14" s="200">
        <v>9014509.1300000008</v>
      </c>
      <c r="D14" s="201"/>
      <c r="E14" s="201"/>
      <c r="F14" s="201"/>
      <c r="G14" s="201"/>
      <c r="H14" s="200">
        <v>9014509.1300000008</v>
      </c>
      <c r="I14" s="200">
        <f t="shared" si="2"/>
        <v>3800715.2700000005</v>
      </c>
      <c r="J14" s="200">
        <f>+H14-C14</f>
        <v>0</v>
      </c>
    </row>
    <row r="15" spans="1:10">
      <c r="A15" s="205" t="s">
        <v>319</v>
      </c>
      <c r="B15" s="206">
        <f>+B4+B5+B6+B8+B9+B10+B12+B13+B14</f>
        <v>30157006.640000001</v>
      </c>
      <c r="C15" s="206">
        <f>+C4+C5+C6+C8+C9+C10+C12+C13+C14</f>
        <v>30572414.510000005</v>
      </c>
      <c r="D15" s="207">
        <f>D3+D7+D11</f>
        <v>1990</v>
      </c>
      <c r="E15" s="207">
        <f t="shared" ref="E15:G15" si="3">E3+E7+E11</f>
        <v>99</v>
      </c>
      <c r="F15" s="207">
        <f t="shared" si="3"/>
        <v>116</v>
      </c>
      <c r="G15" s="207">
        <f t="shared" si="3"/>
        <v>1973</v>
      </c>
      <c r="H15" s="208">
        <f>H4+H5+H6+H8+H9+H10+H13+H14+H12</f>
        <v>30822448.260000005</v>
      </c>
      <c r="I15" s="208">
        <f>I4+I5+I6+I8+I9+I10+I13+I14+I12</f>
        <v>665441.62000000104</v>
      </c>
      <c r="J15" s="208">
        <f>J4+J5+J6+J8+J9+J10+J13+J14+J12</f>
        <v>250033.75000000023</v>
      </c>
    </row>
    <row r="16" spans="1:10">
      <c r="A16" s="1"/>
      <c r="B16" s="1"/>
      <c r="C16" s="1" t="s">
        <v>320</v>
      </c>
      <c r="D16" s="1"/>
      <c r="E16" s="1"/>
      <c r="F16" s="1"/>
      <c r="G16" s="1"/>
      <c r="H16" s="1" t="s">
        <v>321</v>
      </c>
      <c r="I16" s="1"/>
      <c r="J16" s="1"/>
    </row>
    <row r="17" spans="1:10">
      <c r="A17" s="209" t="s">
        <v>322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tab. 16</vt:lpstr>
      <vt:lpstr>tab.17</vt:lpstr>
      <vt:lpstr>tab. 42</vt:lpstr>
      <vt:lpstr>tab. 46</vt:lpstr>
      <vt:lpstr>tab. 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2021-01-28T12:47:54Z</cp:lastPrinted>
  <dcterms:created xsi:type="dcterms:W3CDTF">2021-01-22T08:47:32Z</dcterms:created>
  <dcterms:modified xsi:type="dcterms:W3CDTF">2021-05-31T10:38:03Z</dcterms:modified>
</cp:coreProperties>
</file>