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7020" windowHeight="10720" activeTab="2"/>
  </bookViews>
  <sheets>
    <sheet name="tab. 32 tag. 1 tab. 5" sheetId="1" r:id="rId1"/>
    <sheet name="PBA050" sheetId="2" r:id="rId2"/>
    <sheet name="TAB. 36" sheetId="3" r:id="rId3"/>
    <sheet name="Fondi Rischi" sheetId="4" r:id="rId4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/>
  <c r="H21"/>
  <c r="H20"/>
  <c r="H19"/>
  <c r="H18"/>
  <c r="H17"/>
  <c r="H16"/>
  <c r="H15"/>
  <c r="H14"/>
  <c r="H13"/>
  <c r="H11"/>
  <c r="H10"/>
  <c r="H9"/>
  <c r="H8"/>
  <c r="H7"/>
  <c r="H6"/>
  <c r="G5"/>
  <c r="G3" s="1"/>
  <c r="F5"/>
  <c r="F3" s="1"/>
  <c r="E5"/>
  <c r="E3" s="1"/>
  <c r="D5"/>
  <c r="D3" s="1"/>
  <c r="G12"/>
  <c r="F12"/>
  <c r="E12"/>
  <c r="D12"/>
  <c r="C12"/>
  <c r="C5"/>
  <c r="C3" s="1"/>
  <c r="H4"/>
  <c r="H19" i="3"/>
  <c r="H37"/>
  <c r="F29"/>
  <c r="G29"/>
  <c r="F20"/>
  <c r="F18" s="1"/>
  <c r="G28"/>
  <c r="H28" s="1"/>
  <c r="G26"/>
  <c r="H26" s="1"/>
  <c r="H34"/>
  <c r="H33"/>
  <c r="H32"/>
  <c r="H31"/>
  <c r="H30"/>
  <c r="H29"/>
  <c r="H27"/>
  <c r="H25"/>
  <c r="H24"/>
  <c r="H23"/>
  <c r="D20"/>
  <c r="D18" s="1"/>
  <c r="E20"/>
  <c r="H36"/>
  <c r="C18"/>
  <c r="AB59" i="2"/>
  <c r="Z59"/>
  <c r="AA59"/>
  <c r="AC59"/>
  <c r="AE59"/>
  <c r="AF59"/>
  <c r="AG59"/>
  <c r="AH59"/>
  <c r="AH42"/>
  <c r="AH41"/>
  <c r="AH40"/>
  <c r="AH39"/>
  <c r="AH38"/>
  <c r="AH4"/>
  <c r="AH3"/>
  <c r="AH2"/>
  <c r="AF42"/>
  <c r="AF41"/>
  <c r="AF40"/>
  <c r="AF39"/>
  <c r="AF38"/>
  <c r="AG37"/>
  <c r="AH37" s="1"/>
  <c r="AG36"/>
  <c r="AH36" s="1"/>
  <c r="AG35"/>
  <c r="AH35" s="1"/>
  <c r="AG34"/>
  <c r="AH34" s="1"/>
  <c r="AG33"/>
  <c r="AH33" s="1"/>
  <c r="AG32"/>
  <c r="AH32" s="1"/>
  <c r="AG31"/>
  <c r="AH31" s="1"/>
  <c r="AG30"/>
  <c r="AH30" s="1"/>
  <c r="AG29"/>
  <c r="AH29" s="1"/>
  <c r="AG28"/>
  <c r="AH28" s="1"/>
  <c r="AG27"/>
  <c r="AH27" s="1"/>
  <c r="AG26"/>
  <c r="AH26" s="1"/>
  <c r="AG25"/>
  <c r="AH25" s="1"/>
  <c r="AF24"/>
  <c r="AG24" s="1"/>
  <c r="AH24" s="1"/>
  <c r="AE23"/>
  <c r="AF23" s="1"/>
  <c r="AG23" s="1"/>
  <c r="AH23" s="1"/>
  <c r="AF22"/>
  <c r="AG22" s="1"/>
  <c r="AH22" s="1"/>
  <c r="AF21"/>
  <c r="AG21" s="1"/>
  <c r="AH21" s="1"/>
  <c r="AE20"/>
  <c r="AF20" s="1"/>
  <c r="AG20" s="1"/>
  <c r="AH20" s="1"/>
  <c r="AA20"/>
  <c r="AG19"/>
  <c r="AH19" s="1"/>
  <c r="AF18"/>
  <c r="AG18" s="1"/>
  <c r="AH18" s="1"/>
  <c r="AE17"/>
  <c r="AF17" s="1"/>
  <c r="AG17" s="1"/>
  <c r="AH17" s="1"/>
  <c r="AA17"/>
  <c r="AF16"/>
  <c r="AG16" s="1"/>
  <c r="AH16" s="1"/>
  <c r="AF15"/>
  <c r="AG15" s="1"/>
  <c r="AH15" s="1"/>
  <c r="AF14"/>
  <c r="AG14" s="1"/>
  <c r="AH14" s="1"/>
  <c r="AF13"/>
  <c r="AG13" s="1"/>
  <c r="AH13" s="1"/>
  <c r="AF12"/>
  <c r="AG12" s="1"/>
  <c r="AH12" s="1"/>
  <c r="AG11"/>
  <c r="AH11" s="1"/>
  <c r="AF10"/>
  <c r="AG10" s="1"/>
  <c r="AH10" s="1"/>
  <c r="AF9"/>
  <c r="AG9" s="1"/>
  <c r="AH9" s="1"/>
  <c r="AF8"/>
  <c r="AG8" s="1"/>
  <c r="AH8" s="1"/>
  <c r="AE7"/>
  <c r="AF6"/>
  <c r="AG6" s="1"/>
  <c r="AH6" s="1"/>
  <c r="AF5"/>
  <c r="AG5" s="1"/>
  <c r="AH5" s="1"/>
  <c r="H3" i="4" l="1"/>
  <c r="H12"/>
  <c r="H5"/>
  <c r="E18" i="3"/>
  <c r="G20"/>
  <c r="AF7" i="2"/>
  <c r="H20" i="3" l="1"/>
  <c r="AG7" i="2"/>
  <c r="AH7" l="1"/>
  <c r="N13" i="1" l="1"/>
  <c r="N16"/>
  <c r="N15"/>
  <c r="N12"/>
  <c r="N10"/>
  <c r="F29"/>
  <c r="K7"/>
  <c r="K29" s="1"/>
  <c r="N6"/>
  <c r="M9"/>
  <c r="M7" s="1"/>
  <c r="M29" s="1"/>
  <c r="K9"/>
  <c r="J9"/>
  <c r="G9"/>
  <c r="E9"/>
  <c r="E7" s="1"/>
  <c r="E29" s="1"/>
  <c r="N9" l="1"/>
  <c r="N7" s="1"/>
  <c r="N29" s="1"/>
  <c r="G7"/>
  <c r="G29" s="1"/>
  <c r="J7"/>
  <c r="J29" s="1"/>
  <c r="G18" i="3" l="1"/>
  <c r="H18"/>
</calcChain>
</file>

<file path=xl/sharedStrings.xml><?xml version="1.0" encoding="utf-8"?>
<sst xmlns="http://schemas.openxmlformats.org/spreadsheetml/2006/main" count="993" uniqueCount="307">
  <si>
    <t>CODICE MOD. SP</t>
  </si>
  <si>
    <t>PATRIMONIO NETTO</t>
  </si>
  <si>
    <t>Consistenza iniziale</t>
  </si>
  <si>
    <t>MOVIMENTI DELL'ESERCIZIO</t>
  </si>
  <si>
    <t>Consistenza finale</t>
  </si>
  <si>
    <t>Giroconti e Riclassificazioni</t>
  </si>
  <si>
    <t>Assegnazioni nel corso dell'esercizio</t>
  </si>
  <si>
    <t>Utilizzi per sterilizzazioni nel corso dell'esercizio</t>
  </si>
  <si>
    <t>Altre variazioni</t>
  </si>
  <si>
    <t>Risultato di esercizio</t>
  </si>
  <si>
    <t>(+/-)</t>
  </si>
  <si>
    <t>PAA000</t>
  </si>
  <si>
    <t>FONDO DI DOTAZIONE</t>
  </si>
  <si>
    <t>PAA010</t>
  </si>
  <si>
    <t>FINANZIAMENTI PER INVESTIMENTI:</t>
  </si>
  <si>
    <t>PAA020</t>
  </si>
  <si>
    <t>Finanziamenti per beni di prima dotazione</t>
  </si>
  <si>
    <t>PAA030</t>
  </si>
  <si>
    <t>Finanziamenti da Stato per investimenti</t>
  </si>
  <si>
    <t>PAA040</t>
  </si>
  <si>
    <t>Finanziamenti da Stato per investimenti - ex art. 20 legge 67/88</t>
  </si>
  <si>
    <t>PAA050</t>
  </si>
  <si>
    <t>Finanziamenti da Stato per investimenti - ricerca</t>
  </si>
  <si>
    <t>PAA060</t>
  </si>
  <si>
    <t>Finanziamenti da Stato per investimenti - altro</t>
  </si>
  <si>
    <t>PAA070</t>
  </si>
  <si>
    <t>Finanziamenti da Regione per investimenti</t>
  </si>
  <si>
    <t>PAA080</t>
  </si>
  <si>
    <t>Finanziamenti da altri soggetti pubblici per investimenti</t>
  </si>
  <si>
    <t>PAA090</t>
  </si>
  <si>
    <t>Finanziamenti per investimenti da rettifica contributi in conto esercizio</t>
  </si>
  <si>
    <t>PAA100</t>
  </si>
  <si>
    <t>RISERVE DA DONAZIONI E LASCITI VINCOLATI AD INVESTIMENTI</t>
  </si>
  <si>
    <t>PAA110</t>
  </si>
  <si>
    <t>ALTRE RISERVE:</t>
  </si>
  <si>
    <t>PAA120</t>
  </si>
  <si>
    <t>Riserve da rivalutazioni</t>
  </si>
  <si>
    <t>PAA130</t>
  </si>
  <si>
    <t>Riserve da plusvalenze da reinvestire</t>
  </si>
  <si>
    <t>PAA140</t>
  </si>
  <si>
    <t>Contributi da reinvestire</t>
  </si>
  <si>
    <t>PAA150</t>
  </si>
  <si>
    <t>Riserve da utili di esercizio destinati ad investimenti</t>
  </si>
  <si>
    <t>PAA160</t>
  </si>
  <si>
    <t>Riserve diverse</t>
  </si>
  <si>
    <t>PAA170</t>
  </si>
  <si>
    <t>CONTRIBUTI PER RIPIANO PERDITE:</t>
  </si>
  <si>
    <t>PAA180</t>
  </si>
  <si>
    <t>Contributi per copertura debiti al 31/12/2005</t>
  </si>
  <si>
    <t>PAA190</t>
  </si>
  <si>
    <t>Contributi per ricostituzione risorse da investimenti esercizi precedenti</t>
  </si>
  <si>
    <t>PAA200</t>
  </si>
  <si>
    <t>Altro</t>
  </si>
  <si>
    <t>PAA210</t>
  </si>
  <si>
    <t>UTILI (PERDITE) PORTATI A NUOVO</t>
  </si>
  <si>
    <t>PAA220</t>
  </si>
  <si>
    <t>UTILE (PERDITA) D'ESERCIZIO</t>
  </si>
  <si>
    <t>TOTALE PATRIMONIO NETTO</t>
  </si>
  <si>
    <t>Tab. 32 – Consistenza, movimentazioni e utilizzazioni delle poste di patrimonio netto</t>
  </si>
  <si>
    <t>IMMOBILIZZAZIONI IMMATERIALI</t>
  </si>
  <si>
    <t>Costo</t>
  </si>
  <si>
    <t>ESERCIZI PRECEDENTI</t>
  </si>
  <si>
    <t>Valore Netto Contabile</t>
  </si>
  <si>
    <t>storico</t>
  </si>
  <si>
    <t>Riv</t>
  </si>
  <si>
    <t>Sval</t>
  </si>
  <si>
    <t>Fondo</t>
  </si>
  <si>
    <t>Valore netto iniziale</t>
  </si>
  <si>
    <t>Gir.onti e Riclass.su F.A. da D.lgs 118/11</t>
  </si>
  <si>
    <t>Riv.</t>
  </si>
  <si>
    <t>Acquisizioni e costruzioni in economia</t>
  </si>
  <si>
    <t>Manut. Increm.</t>
  </si>
  <si>
    <t>Interessi capitalizzati</t>
  </si>
  <si>
    <t>Dismissioni (valore netto)</t>
  </si>
  <si>
    <t>Ammortamenti</t>
  </si>
  <si>
    <t>amm.to</t>
  </si>
  <si>
    <t>AAA010</t>
  </si>
  <si>
    <t>Costi d'impianto e di ampliamento</t>
  </si>
  <si>
    <t>di cui soggetti a sterilizzazione</t>
  </si>
  <si>
    <t>AAA040</t>
  </si>
  <si>
    <t>Costi di ricerca e sviluppo</t>
  </si>
  <si>
    <t>AAA070</t>
  </si>
  <si>
    <t>Diritti di brevetto e diritti di utilizzazione delle opere d'ingegno</t>
  </si>
  <si>
    <t>AAA120</t>
  </si>
  <si>
    <t>Immobilizzazioni immateriali in corso e acconti</t>
  </si>
  <si>
    <t>AAA130</t>
  </si>
  <si>
    <t>Altre immobilizzazioni immateriali</t>
  </si>
  <si>
    <t>AAA140</t>
  </si>
  <si>
    <t>Concessioni, licenze, marchi e diritti simili</t>
  </si>
  <si>
    <t>AAA160</t>
  </si>
  <si>
    <t>Migliorie su beni di terzi</t>
  </si>
  <si>
    <t>AAA180</t>
  </si>
  <si>
    <t>Pubblicità</t>
  </si>
  <si>
    <t>TOTALE IMMOBILIZZAZIONI IMMATERIALI</t>
  </si>
  <si>
    <t>COD. SP</t>
  </si>
  <si>
    <t>IMMOBILIZZAZIONI MATERIALI</t>
  </si>
  <si>
    <t>Manut. Increment.</t>
  </si>
  <si>
    <t>Interessi capitaliz.</t>
  </si>
  <si>
    <t>ammortamento</t>
  </si>
  <si>
    <t>AAA290</t>
  </si>
  <si>
    <t>Terreni disponibili</t>
  </si>
  <si>
    <t>AAA300</t>
  </si>
  <si>
    <t>Terreni indisponibili</t>
  </si>
  <si>
    <t>AAA320</t>
  </si>
  <si>
    <t>Fabbricati non strumentali (disponibili)</t>
  </si>
  <si>
    <t>AAA350</t>
  </si>
  <si>
    <t>Fabbricati strumentali (indisponibili)</t>
  </si>
  <si>
    <t>AAA380</t>
  </si>
  <si>
    <t>Impianti e macchinari</t>
  </si>
  <si>
    <t>AAA410</t>
  </si>
  <si>
    <t>Attrezzature sanitarie e scientifiche</t>
  </si>
  <si>
    <t>AAA440</t>
  </si>
  <si>
    <t>Mobili e arredi</t>
  </si>
  <si>
    <t>AAA470</t>
  </si>
  <si>
    <t>Automezzi</t>
  </si>
  <si>
    <t>AAA500</t>
  </si>
  <si>
    <t>Oggetti d'arte</t>
  </si>
  <si>
    <t>AAA510</t>
  </si>
  <si>
    <t>Altre immobilizzazioni materiali</t>
  </si>
  <si>
    <t>AAA540</t>
  </si>
  <si>
    <t>Immobilizzazioni materiali in corso e acconti</t>
  </si>
  <si>
    <t>TOTALE IMMOBILIZZAZIONI MATERIALI</t>
  </si>
  <si>
    <t>di cui soggette a sterilizzazione</t>
  </si>
  <si>
    <r>
      <t>Ta</t>
    </r>
    <r>
      <rPr>
        <sz val="12"/>
        <color rgb="FF0A0D12"/>
        <rFont val="Arial"/>
        <family val="2"/>
      </rPr>
      <t>b</t>
    </r>
    <r>
      <rPr>
        <sz val="12"/>
        <color rgb="FF1F2124"/>
        <rFont val="Arial"/>
        <family val="2"/>
      </rPr>
      <t xml:space="preserve">. </t>
    </r>
    <r>
      <rPr>
        <sz val="12"/>
        <color rgb="FF0A0D12"/>
        <rFont val="Arial"/>
        <family val="2"/>
      </rPr>
      <t>5 - D</t>
    </r>
    <r>
      <rPr>
        <sz val="12"/>
        <color rgb="FF1F2124"/>
        <rFont val="Arial"/>
        <family val="2"/>
      </rPr>
      <t>e</t>
    </r>
    <r>
      <rPr>
        <sz val="12"/>
        <color rgb="FF0A0D12"/>
        <rFont val="Arial"/>
        <family val="2"/>
      </rPr>
      <t>tt</t>
    </r>
    <r>
      <rPr>
        <sz val="12"/>
        <color rgb="FF1F2124"/>
        <rFont val="Arial"/>
        <family val="2"/>
      </rPr>
      <t>ag</t>
    </r>
    <r>
      <rPr>
        <sz val="12"/>
        <color rgb="FF0A0D12"/>
        <rFont val="Arial"/>
        <family val="2"/>
      </rPr>
      <t xml:space="preserve">lio </t>
    </r>
    <r>
      <rPr>
        <sz val="12"/>
        <color rgb="FF1F2124"/>
        <rFont val="Arial"/>
        <family val="2"/>
      </rPr>
      <t>imm</t>
    </r>
    <r>
      <rPr>
        <sz val="12"/>
        <color rgb="FF0A0D12"/>
        <rFont val="Arial"/>
        <family val="2"/>
      </rPr>
      <t>ob</t>
    </r>
    <r>
      <rPr>
        <sz val="12"/>
        <color rgb="FF1F2124"/>
        <rFont val="Arial"/>
        <family val="2"/>
      </rPr>
      <t>il</t>
    </r>
    <r>
      <rPr>
        <sz val="12"/>
        <color rgb="FF0A0D12"/>
        <rFont val="Arial"/>
        <family val="2"/>
      </rPr>
      <t>iz</t>
    </r>
    <r>
      <rPr>
        <sz val="12"/>
        <color rgb="FF1F2124"/>
        <rFont val="Arial"/>
        <family val="2"/>
      </rPr>
      <t>za</t>
    </r>
    <r>
      <rPr>
        <sz val="12"/>
        <color rgb="FF0A0D12"/>
        <rFont val="Arial"/>
        <family val="2"/>
      </rPr>
      <t>z</t>
    </r>
    <r>
      <rPr>
        <sz val="12"/>
        <color rgb="FF1F2124"/>
        <rFont val="Arial"/>
        <family val="2"/>
      </rPr>
      <t>i</t>
    </r>
    <r>
      <rPr>
        <sz val="12"/>
        <color rgb="FF0A0D12"/>
        <rFont val="Arial"/>
        <family val="2"/>
      </rPr>
      <t>o</t>
    </r>
    <r>
      <rPr>
        <sz val="12"/>
        <color rgb="FF1F2124"/>
        <rFont val="Arial"/>
        <family val="2"/>
      </rPr>
      <t>n</t>
    </r>
    <r>
      <rPr>
        <sz val="12"/>
        <color rgb="FF0A0D12"/>
        <rFont val="Arial"/>
        <family val="2"/>
      </rPr>
      <t>i m</t>
    </r>
    <r>
      <rPr>
        <sz val="12"/>
        <color rgb="FF1F2124"/>
        <rFont val="Arial"/>
        <family val="2"/>
      </rPr>
      <t>a</t>
    </r>
    <r>
      <rPr>
        <sz val="12"/>
        <color rgb="FF0A0D12"/>
        <rFont val="Arial"/>
        <family val="2"/>
      </rPr>
      <t>ter</t>
    </r>
    <r>
      <rPr>
        <sz val="12"/>
        <color rgb="FF1F2124"/>
        <rFont val="Arial"/>
        <family val="2"/>
      </rPr>
      <t>ia</t>
    </r>
    <r>
      <rPr>
        <sz val="12"/>
        <color rgb="FF0A0D12"/>
        <rFont val="Arial"/>
        <family val="2"/>
      </rPr>
      <t>li</t>
    </r>
  </si>
  <si>
    <t>Tab. 1 – Dettagli e movimentazioni delle immobilizzazioni immateriali</t>
  </si>
  <si>
    <r>
      <rPr>
        <b/>
        <sz val="8"/>
        <color rgb="FFFFFFFF"/>
        <rFont val="Arial"/>
        <family val="2"/>
      </rPr>
      <t>PARTI</t>
    </r>
  </si>
  <si>
    <r>
      <rPr>
        <b/>
        <sz val="8"/>
        <color rgb="FFFFFFFF"/>
        <rFont val="Arial"/>
        <family val="2"/>
      </rPr>
      <t>OGGETTO</t>
    </r>
  </si>
  <si>
    <r>
      <rPr>
        <b/>
        <sz val="8"/>
        <color rgb="FFFFFFFF"/>
        <rFont val="Arial"/>
        <family val="2"/>
      </rPr>
      <t>Data Not.</t>
    </r>
  </si>
  <si>
    <r>
      <rPr>
        <b/>
        <sz val="8"/>
        <color rgb="FFFFFFFF"/>
        <rFont val="Arial"/>
        <family val="2"/>
      </rPr>
      <t>Data Sin.</t>
    </r>
  </si>
  <si>
    <t>Anno</t>
  </si>
  <si>
    <t>Importo          risarc. richiesto o valore</t>
  </si>
  <si>
    <r>
      <rPr>
        <b/>
        <sz val="8"/>
        <color rgb="FFFFFFFF"/>
        <rFont val="Arial"/>
        <family val="2"/>
      </rPr>
      <t>Struttura interessata all'incidente o causa del sinistro</t>
    </r>
  </si>
  <si>
    <r>
      <rPr>
        <b/>
        <sz val="8"/>
        <color rgb="FFFFFFFF"/>
        <rFont val="Arial"/>
        <family val="2"/>
      </rPr>
      <t>Stato del Cont. 1° grado</t>
    </r>
  </si>
  <si>
    <r>
      <rPr>
        <b/>
        <sz val="8"/>
        <color rgb="FFFFFFFF"/>
        <rFont val="Arial"/>
        <family val="2"/>
      </rPr>
      <t>Sentenza  1° grado</t>
    </r>
  </si>
  <si>
    <r>
      <rPr>
        <b/>
        <sz val="8"/>
        <color rgb="FFFFFFFF"/>
        <rFont val="Arial"/>
        <family val="2"/>
      </rPr>
      <t>Dep.Sent   1° grado</t>
    </r>
  </si>
  <si>
    <r>
      <rPr>
        <b/>
        <sz val="8"/>
        <color rgb="FFFFFFFF"/>
        <rFont val="Arial"/>
        <family val="2"/>
      </rPr>
      <t>Not.Sent    1° grado</t>
    </r>
  </si>
  <si>
    <t>Importo risarc. liquidato 1° grado Valore</t>
  </si>
  <si>
    <r>
      <rPr>
        <b/>
        <sz val="8"/>
        <color rgb="FFFFFFFF"/>
        <rFont val="Arial"/>
        <family val="2"/>
      </rPr>
      <t>Spese e onorari</t>
    </r>
  </si>
  <si>
    <r>
      <rPr>
        <b/>
        <sz val="8"/>
        <color rgb="FFFFFFFF"/>
        <rFont val="Arial"/>
        <family val="2"/>
      </rPr>
      <t>Ricorso
Appello       o Reclamo</t>
    </r>
  </si>
  <si>
    <r>
      <rPr>
        <b/>
        <sz val="8"/>
        <color rgb="FFFFFFFF"/>
        <rFont val="Arial"/>
        <family val="2"/>
      </rPr>
      <t>Stato del Cont. 2° grado</t>
    </r>
  </si>
  <si>
    <r>
      <rPr>
        <b/>
        <sz val="8"/>
        <color rgb="FFFFFFFF"/>
        <rFont val="Arial"/>
        <family val="2"/>
      </rPr>
      <t>Dep.Sent   2° grado</t>
    </r>
  </si>
  <si>
    <t>Importo risarc. liquidato 2° grado Valore</t>
  </si>
  <si>
    <r>
      <t xml:space="preserve">Not. Ricorso </t>
    </r>
    <r>
      <rPr>
        <b/>
        <sz val="8"/>
        <color theme="0"/>
        <rFont val="Arial"/>
        <family val="2"/>
      </rPr>
      <t>in
Cassazione</t>
    </r>
  </si>
  <si>
    <r>
      <t xml:space="preserve">Stato del </t>
    </r>
    <r>
      <rPr>
        <b/>
        <sz val="8"/>
        <color theme="0"/>
        <rFont val="Arial"/>
        <family val="2"/>
      </rPr>
      <t>Contenz. In
Cassazione</t>
    </r>
  </si>
  <si>
    <r>
      <t xml:space="preserve">Data Dep. </t>
    </r>
    <r>
      <rPr>
        <b/>
        <sz val="8"/>
        <color rgb="FFFFFFFF"/>
        <rFont val="Arial"/>
        <family val="2"/>
      </rPr>
      <t>Sent. in
Cassazione</t>
    </r>
  </si>
  <si>
    <t>Compagnia Assicurativa</t>
  </si>
  <si>
    <t>VALUTAZIONE IMPORTO</t>
  </si>
  <si>
    <t>PROBABILE</t>
  </si>
  <si>
    <t>POSSIBILE</t>
  </si>
  <si>
    <t>REMOTA</t>
  </si>
  <si>
    <t xml:space="preserve">COPERTURA </t>
  </si>
  <si>
    <t xml:space="preserve">ACCANTONAMENTO AL 31_12_2016   </t>
  </si>
  <si>
    <t>ACCANTONAMENTO AL 31_12_2017</t>
  </si>
  <si>
    <t>FONDO AL 31_12_2018</t>
  </si>
  <si>
    <t>FONDO AL 31_12_2019</t>
  </si>
  <si>
    <t>Risarcitorio</t>
  </si>
  <si>
    <t xml:space="preserve">U.O. Ortop. e Traum.  - U.O. di Anest. e Rianim. </t>
  </si>
  <si>
    <t>Pendente</t>
  </si>
  <si>
    <t>-</t>
  </si>
  <si>
    <t>manca copertura</t>
  </si>
  <si>
    <t>ACCANTONAMENTO</t>
  </si>
  <si>
    <t>Pagam. Incarico Profess.</t>
  </si>
  <si>
    <t xml:space="preserve">U.O. di Ortopedia e Traumatologia </t>
  </si>
  <si>
    <t>Chiamata Terzi in Causa</t>
  </si>
  <si>
    <t>(caduta accidentale)</t>
  </si>
  <si>
    <t>Dich. Nullo</t>
  </si>
  <si>
    <t xml:space="preserve">U.O. Ginecologia e Ostetricia - D.M.I. </t>
  </si>
  <si>
    <t xml:space="preserve">Dip. Scienze Promozione per la Salute e Materno Infantile </t>
  </si>
  <si>
    <t>(trasfusione sangue infetto)</t>
  </si>
  <si>
    <t xml:space="preserve">U.O. Med. Interna e Dislipidemie Genetiche </t>
  </si>
  <si>
    <t>U.O. di Ortopedia e Traumatologia</t>
  </si>
  <si>
    <t>Sent. sfavorevole</t>
  </si>
  <si>
    <t>U.O. Malattie Infettive</t>
  </si>
  <si>
    <t xml:space="preserve">U.O. Med. Urg. P.S.  - UTIC  - U.O. Chir. Vascolare </t>
  </si>
  <si>
    <t xml:space="preserve">U.O. Ortopedia e Traumatologia </t>
  </si>
  <si>
    <t>Notifica nulla il 03/11/2015</t>
  </si>
  <si>
    <t>Accert. Tecn. Preventivo</t>
  </si>
  <si>
    <t xml:space="preserve">U.O. Chir. Gen. ad Indirizzo Toracico </t>
  </si>
  <si>
    <t xml:space="preserve">U.O. Chirurgia Generale d'Urgenza  - U.O. di Anest. e Rianim. </t>
  </si>
  <si>
    <t>non quantificato</t>
  </si>
  <si>
    <t xml:space="preserve">U.O. di Urologia </t>
  </si>
  <si>
    <t xml:space="preserve">U.O. Neurochirurgia  - U.O. Chir. Vascolare </t>
  </si>
  <si>
    <t>(per danni morali e patrimoniali)</t>
  </si>
  <si>
    <t xml:space="preserve">U.O. Oncologia Medica </t>
  </si>
  <si>
    <t xml:space="preserve">U.O. Chir. Gen. d'Urg. E dei Trap. d'Organo </t>
  </si>
  <si>
    <t>mag-11</t>
  </si>
  <si>
    <t xml:space="preserve">Div. Chirurgia Plastica </t>
  </si>
  <si>
    <t>U.O. di Reumatologia</t>
  </si>
  <si>
    <t xml:space="preserve">U.O. Pronto Soccorso  - U.O. di Ortopedia e Traumatologia </t>
  </si>
  <si>
    <t xml:space="preserve">U.O. Chir. Gen. ad Indirizzo Oncologico </t>
  </si>
  <si>
    <t>U.O. Med. D'Urgenza e P. S. - U.O. di Neurologia e Neurofisiopatol.</t>
  </si>
  <si>
    <t>Querela di Falso</t>
  </si>
  <si>
    <t xml:space="preserve">U.O. Chir. Plastica e Ricostruttiva </t>
  </si>
  <si>
    <t xml:space="preserve">U.O. Chir. Vascolare </t>
  </si>
  <si>
    <t>Ricorso ex art. 702 bis</t>
  </si>
  <si>
    <t>18/01/2009                                                                     U.O. Chir. Gen. ad Indirizzo Toracico (Prof. G. Modica)</t>
  </si>
  <si>
    <t xml:space="preserve">U.O. Medicina d'Urgenza e P.S. </t>
  </si>
  <si>
    <t xml:space="preserve">U.O.C. di Neurochirurgia </t>
  </si>
  <si>
    <t xml:space="preserve">U.O. di Cardiochirurgia </t>
  </si>
  <si>
    <t xml:space="preserve">U.O. Chirurgia Generale e d'Urgenza </t>
  </si>
  <si>
    <t>axa</t>
  </si>
  <si>
    <t>Cattolica</t>
  </si>
  <si>
    <t>ASSICURATIVA</t>
  </si>
  <si>
    <t>Atto di Integrazione</t>
  </si>
  <si>
    <t>???</t>
  </si>
  <si>
    <r>
      <t>U.O. Ostetricia e Ginecologia I.M.I.</t>
    </r>
    <r>
      <rPr>
        <i/>
        <sz val="8"/>
        <rFont val="Arial"/>
        <family val="2"/>
      </rPr>
      <t>(ritardata diagnosi)</t>
    </r>
  </si>
  <si>
    <t xml:space="preserve">U.O. Chirurgia Plastica Ricostruttiva </t>
  </si>
  <si>
    <t xml:space="preserve">Dip. Medicina interna Malattie Cardiovascolari e Nefrologiche </t>
  </si>
  <si>
    <t xml:space="preserve">U.O. Oculistica Abilit. ai Trapianti </t>
  </si>
  <si>
    <t xml:space="preserve">U.O. di Chirurgia d'Urgenza </t>
  </si>
  <si>
    <t xml:space="preserve">U.O. di Ginecologia ed Ostetricia </t>
  </si>
  <si>
    <t>Dipartimento Materno Infantile</t>
  </si>
  <si>
    <t xml:space="preserve">U.O. di Psichiatria </t>
  </si>
  <si>
    <t xml:space="preserve">U.O.C. di Pediatria e Terapia Intensiva Neonatale </t>
  </si>
  <si>
    <t>FONDO RISCHI E ONERI</t>
  </si>
  <si>
    <t>Accantonamenti</t>
  </si>
  <si>
    <t>Riclassifiche dell'esercizio</t>
  </si>
  <si>
    <t>Utilizzi</t>
  </si>
  <si>
    <t>Valore</t>
  </si>
  <si>
    <t>PBA000</t>
  </si>
  <si>
    <t>FONDI PER IMPOSTE, ANCHE DIFFERITE</t>
  </si>
  <si>
    <t>PBA010</t>
  </si>
  <si>
    <t>FONDI PER RISCHI:</t>
  </si>
  <si>
    <t>PBA020</t>
  </si>
  <si>
    <t>Fondo rischi per cause civili e oneri processuali</t>
  </si>
  <si>
    <t>PBA030</t>
  </si>
  <si>
    <t>Fondo rischi per contenzioso personale dipendente</t>
  </si>
  <si>
    <t>PBA040</t>
  </si>
  <si>
    <t>Fondo rischi connessi all'acquisto di prestazioni sanitarie da privato</t>
  </si>
  <si>
    <t>PBA050</t>
  </si>
  <si>
    <t>Fondo rischi per copertura diretta dei rischi (autoassicurazione)</t>
  </si>
  <si>
    <t>PBA060</t>
  </si>
  <si>
    <t>Altri fondi rischi:</t>
  </si>
  <si>
    <t>…</t>
  </si>
  <si>
    <t>PBA070</t>
  </si>
  <si>
    <t>FONDI DA DISTRIBUIRE:</t>
  </si>
  <si>
    <t>PBA080</t>
  </si>
  <si>
    <t>FSR indistinto da distribuire</t>
  </si>
  <si>
    <t>PBA090</t>
  </si>
  <si>
    <t>FSR vincolato da distribuire</t>
  </si>
  <si>
    <t>PBA100</t>
  </si>
  <si>
    <t>Fondo per ripiano disavanzi pregressi</t>
  </si>
  <si>
    <t>PBA110</t>
  </si>
  <si>
    <t>Fondo finanziamento sanitario aggiuntivo corrente LEA</t>
  </si>
  <si>
    <t>PBA120</t>
  </si>
  <si>
    <t>Fondo finanziamento sanitario aggiuntivo corrente extra LEA</t>
  </si>
  <si>
    <t>PBA130</t>
  </si>
  <si>
    <t>Fondo finanziamento per ricerca</t>
  </si>
  <si>
    <t>PBA140</t>
  </si>
  <si>
    <t>Fondo finanziamento per investimenti</t>
  </si>
  <si>
    <t>PBA150</t>
  </si>
  <si>
    <t>QUOTE INUTILIZZATE CONTRIBUTI:</t>
  </si>
  <si>
    <t>PBA151</t>
  </si>
  <si>
    <t>QUOTE INUTILIZZATE CONTRIBUTI DA REGIONE PER FS "FINALIZZATO"</t>
  </si>
  <si>
    <t>PBA160</t>
  </si>
  <si>
    <t>Quote inutilizzate contributi da Regione o Prov. Aut. per quota F.S. vincolato</t>
  </si>
  <si>
    <t>FONDO PER CONTRIBUTI VINCOLATI DA REGIONE - PSN 2010</t>
  </si>
  <si>
    <t>FONDO PER CONTRIBUTI VINCOLATI DA REGIONE - PSN 2011</t>
  </si>
  <si>
    <t>FONDO PER CONTRIBUTI VINCOLATI DA REGIONE - PSN 2012</t>
  </si>
  <si>
    <t>FONDO PER  CONTRIBUTI VINCOLATI DA REGIONE- PSN 2013</t>
  </si>
  <si>
    <t>FONDO PER  CONTRIBUTI VINCOLATI DA REGIONE- PSN 2014</t>
  </si>
  <si>
    <t>FONDO PER  CONTRIBUTI VINCOLATI DA REGIONE- PSN 2015</t>
  </si>
  <si>
    <t>FONDO PER  CONTRIBUTI VINCOLATI DA REGIONE- PSN 2016</t>
  </si>
  <si>
    <t>FONDO IVESTIMENT. ex D.A. 2726/2017</t>
  </si>
  <si>
    <t>FONDO IVESTIMENT. ex D.A. 1839/2018</t>
  </si>
  <si>
    <t>FONDO PER  CONTRIBUTI VINCOLATI DA REGIONE- PSN 2017</t>
  </si>
  <si>
    <t xml:space="preserve">QUOTE INUTIL. CONTRIBUTIDA REGIONE O PROV. AUT. PER PROGETTO DI RICERCA RF-2016-02362422 "DEVELOPMENT OF AN ITALIAN </t>
  </si>
  <si>
    <t>Quote inutilizzate contributi PSN - economie anni precedenti</t>
  </si>
  <si>
    <t>ALTRE QUOTE INUTILIZZATE DI CONTRIBUTI DA REGIONE PER FSR VINCOLATO (FARMACOVIGILANZA)</t>
  </si>
  <si>
    <t>PBA170</t>
  </si>
  <si>
    <t>Quote inutilizzate contributi vincolati da soggetti pubblici (extra fondo)</t>
  </si>
  <si>
    <t>PBA180</t>
  </si>
  <si>
    <t>Quote inutilizzate contributi per ricerca</t>
  </si>
  <si>
    <t>PBA190</t>
  </si>
  <si>
    <t>Quote inutilizzate contributi vincolati da privati</t>
  </si>
  <si>
    <t>PBA200</t>
  </si>
  <si>
    <t>ALTRI FONDI PER ONERI E SPESE:</t>
  </si>
  <si>
    <t>PBA210</t>
  </si>
  <si>
    <t>Fondi integrativi pensione</t>
  </si>
  <si>
    <t>PBA230</t>
  </si>
  <si>
    <t>Fondo rinnovi contrattuali personale dipendente</t>
  </si>
  <si>
    <t>PBA240</t>
  </si>
  <si>
    <t>Fondo rinnovi convenzioni MMG - PLS - MCA</t>
  </si>
  <si>
    <t>PBA250</t>
  </si>
  <si>
    <t>Fondo rinnovi convenzioni Medici SUMAI</t>
  </si>
  <si>
    <t>PBA260</t>
  </si>
  <si>
    <t>Altri fondi per oneri e spese</t>
  </si>
  <si>
    <t>Fondo per abbattimento liste d'attesa</t>
  </si>
  <si>
    <t>Fondo accantonamento attività libero professionale</t>
  </si>
  <si>
    <t>Fondo per oneri e spese (interventi assistenziali)</t>
  </si>
  <si>
    <t>Fondo per oneri e spese Sperimentazione clinica</t>
  </si>
  <si>
    <t>TOTALE FONDI RISCHI E ONERI</t>
  </si>
  <si>
    <t>Tab. 36 – Consistenza e movimentazioni dei fondi rischi e oneri</t>
  </si>
  <si>
    <t>Accantonamenti dell'esercizio</t>
  </si>
  <si>
    <t>Utilizzi  al 31/12/2019</t>
  </si>
  <si>
    <t>Utilizzi investimenti  al 31/12/2019</t>
  </si>
  <si>
    <t>Valore finale 31/12/2019</t>
  </si>
  <si>
    <t>QUOTE INUTILIZZATE CONTRIBUTI DA REGIONE O PROVINCIA AUTONOMA PER LA QUOTA F.S. INDISTINTO FINALIZZATO</t>
  </si>
  <si>
    <t>QUOTE INUTILIZZATE CONTRIBUTI DA REGIONE PER QUOTA F.S. VINCOLATO</t>
  </si>
  <si>
    <t>FONDO INVESTIMENTI ex D.A. 2726/2017</t>
  </si>
  <si>
    <t>PROGETTO FARMACOVIGILANZA</t>
  </si>
  <si>
    <t>FONDO PER QUOTE INUTIL. CONTRIBUTIDA REGIONE O PROV. AUT. PER PROGETTO DI RICERCA GR-2016-02364931 U.O. CLADIBIOR</t>
  </si>
  <si>
    <t>FONDO PER QUOTE INUTIL. CONTRIBUTIDA REGIONE O PROV. AUT. PER PROGETTO DI RICERCA GR-2016-02364931 U.O. CH. PLASTICA</t>
  </si>
  <si>
    <t>QUOTE INUTILIZZATE CONTRIBUTI PSN - ECONOMIE ANNI 2010-2014</t>
  </si>
  <si>
    <t>QUOTE INUTILIZZATE CONTRIBUTI DA SOGGETTI OUBBLICI (EXTRAFONDO)</t>
  </si>
  <si>
    <t>FONDO PER QUOTE INUTILIZZATE PROGETTI DI RICERCA EUROPEI</t>
  </si>
  <si>
    <t>QUOTE INUTILIZZATE CONTRIBUTI VINCOLATI DA PRIVATI</t>
  </si>
</sst>
</file>

<file path=xl/styles.xml><?xml version="1.0" encoding="utf-8"?>
<styleSheet xmlns="http://schemas.openxmlformats.org/spreadsheetml/2006/main">
  <numFmts count="4">
    <numFmt numFmtId="164" formatCode="&quot;€&quot;\ #,##0.00"/>
    <numFmt numFmtId="165" formatCode="dd/mm/yyyy;@"/>
    <numFmt numFmtId="166" formatCode="\€\ #,##0.00"/>
    <numFmt numFmtId="167" formatCode="\€\ #,##0.00;[Red]\€\ 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i/>
      <sz val="8"/>
      <color rgb="FF333333"/>
      <name val="Arial"/>
      <family val="2"/>
    </font>
    <font>
      <i/>
      <sz val="8"/>
      <color rgb="FF333333"/>
      <name val="Arial"/>
      <family val="2"/>
    </font>
    <font>
      <b/>
      <i/>
      <sz val="12"/>
      <color rgb="FF333333"/>
      <name val="Times New Roman"/>
      <family val="1"/>
    </font>
    <font>
      <sz val="8"/>
      <color rgb="FF333333"/>
      <name val="Times New Roman"/>
      <family val="1"/>
    </font>
    <font>
      <sz val="8"/>
      <color rgb="FF000000"/>
      <name val="Times New Roman"/>
      <family val="1"/>
    </font>
    <font>
      <b/>
      <sz val="8"/>
      <color rgb="FF333333"/>
      <name val="Times New Roman"/>
      <family val="1"/>
    </font>
    <font>
      <sz val="8"/>
      <color rgb="FF16365C"/>
      <name val="Arial"/>
      <family val="2"/>
    </font>
    <font>
      <sz val="8"/>
      <color rgb="FFFF0000"/>
      <name val="Arial"/>
      <family val="2"/>
    </font>
    <font>
      <sz val="12"/>
      <color rgb="FF1F2124"/>
      <name val="Arial"/>
      <family val="2"/>
    </font>
    <font>
      <sz val="12"/>
      <color rgb="FF0A0D12"/>
      <name val="Arial"/>
      <family val="2"/>
    </font>
    <font>
      <sz val="12"/>
      <color rgb="FF07090B"/>
      <name val="Courier New"/>
      <family val="3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8"/>
      <color theme="0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4"/>
      <name val="Arial"/>
      <family val="2"/>
    </font>
    <font>
      <sz val="14"/>
      <color rgb="FF000000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4"/>
      <color rgb="FF00000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Times New Roman"/>
      <family val="1"/>
    </font>
    <font>
      <sz val="9"/>
      <color rgb="FF000000"/>
      <name val="Times New Roman"/>
      <family val="1"/>
    </font>
    <font>
      <sz val="9"/>
      <color rgb="FF333333"/>
      <name val="Times New Roman"/>
      <family val="1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9"/>
      <color rgb="FF333333"/>
      <name val="Arial"/>
      <family val="2"/>
    </font>
    <font>
      <i/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i/>
      <sz val="8"/>
      <color rgb="FF333333"/>
      <name val="Times New Roman"/>
      <family val="1"/>
    </font>
    <font>
      <i/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33"/>
      </patternFill>
    </fill>
    <fill>
      <patternFill patternType="solid">
        <fgColor rgb="FFFFFF99"/>
      </patternFill>
    </fill>
    <fill>
      <patternFill patternType="solid">
        <fgColor rgb="FFCCFFCC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7">
    <xf numFmtId="0" fontId="0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2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761">
    <xf numFmtId="0" fontId="0" fillId="0" borderId="0" xfId="0"/>
    <xf numFmtId="3" fontId="0" fillId="0" borderId="0" xfId="0" applyNumberFormat="1"/>
    <xf numFmtId="0" fontId="3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4" fillId="2" borderId="5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2" fillId="3" borderId="5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3" fontId="4" fillId="7" borderId="5" xfId="0" applyNumberFormat="1" applyFont="1" applyFill="1" applyBorder="1" applyAlignment="1">
      <alignment horizontal="right" vertical="center"/>
    </xf>
    <xf numFmtId="3" fontId="5" fillId="7" borderId="5" xfId="0" applyNumberFormat="1" applyFont="1" applyFill="1" applyBorder="1" applyAlignment="1">
      <alignment horizontal="right" vertical="center"/>
    </xf>
    <xf numFmtId="3" fontId="13" fillId="7" borderId="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8" fillId="8" borderId="5" xfId="1" applyFont="1" applyFill="1" applyBorder="1" applyAlignment="1">
      <alignment horizontal="center" vertical="center" wrapText="1"/>
    </xf>
    <xf numFmtId="0" fontId="18" fillId="8" borderId="5" xfId="1" applyFont="1" applyFill="1" applyBorder="1" applyAlignment="1">
      <alignment horizontal="left" vertical="center" wrapText="1" indent="3"/>
    </xf>
    <xf numFmtId="0" fontId="20" fillId="8" borderId="5" xfId="1" applyFont="1" applyFill="1" applyBorder="1" applyAlignment="1">
      <alignment horizontal="center" vertical="center" wrapText="1"/>
    </xf>
    <xf numFmtId="164" fontId="19" fillId="8" borderId="5" xfId="1" applyNumberFormat="1" applyFont="1" applyFill="1" applyBorder="1" applyAlignment="1">
      <alignment horizontal="center" vertical="top" wrapText="1"/>
    </xf>
    <xf numFmtId="0" fontId="18" fillId="8" borderId="5" xfId="1" applyFont="1" applyFill="1" applyBorder="1" applyAlignment="1">
      <alignment horizontal="right" vertical="top" wrapText="1" indent="1"/>
    </xf>
    <xf numFmtId="0" fontId="18" fillId="8" borderId="5" xfId="1" applyFont="1" applyFill="1" applyBorder="1" applyAlignment="1">
      <alignment horizontal="left" vertical="top" wrapText="1"/>
    </xf>
    <xf numFmtId="0" fontId="20" fillId="8" borderId="5" xfId="1" applyFont="1" applyFill="1" applyBorder="1" applyAlignment="1">
      <alignment horizontal="left" vertical="top" wrapText="1"/>
    </xf>
    <xf numFmtId="0" fontId="10" fillId="8" borderId="5" xfId="1" applyFont="1" applyFill="1" applyBorder="1" applyAlignment="1">
      <alignment horizontal="left" vertical="top" wrapText="1"/>
    </xf>
    <xf numFmtId="0" fontId="18" fillId="8" borderId="5" xfId="1" applyFont="1" applyFill="1" applyBorder="1" applyAlignment="1">
      <alignment horizontal="center" vertical="top" wrapText="1"/>
    </xf>
    <xf numFmtId="0" fontId="20" fillId="8" borderId="5" xfId="1" applyFont="1" applyFill="1" applyBorder="1" applyAlignment="1">
      <alignment horizontal="center" vertical="top" wrapText="1"/>
    </xf>
    <xf numFmtId="0" fontId="21" fillId="8" borderId="5" xfId="1" applyFont="1" applyFill="1" applyBorder="1" applyAlignment="1">
      <alignment horizontal="center" vertical="top" wrapText="1"/>
    </xf>
    <xf numFmtId="4" fontId="20" fillId="8" borderId="5" xfId="1" applyNumberFormat="1" applyFont="1" applyFill="1" applyBorder="1" applyAlignment="1">
      <alignment horizontal="center" vertical="top" wrapText="1"/>
    </xf>
    <xf numFmtId="4" fontId="20" fillId="8" borderId="5" xfId="1" applyNumberFormat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top" wrapText="1"/>
    </xf>
    <xf numFmtId="4" fontId="19" fillId="8" borderId="5" xfId="1" applyNumberFormat="1" applyFont="1" applyFill="1" applyBorder="1" applyAlignment="1">
      <alignment horizontal="center" vertical="top" wrapText="1"/>
    </xf>
    <xf numFmtId="4" fontId="19" fillId="8" borderId="6" xfId="1" applyNumberFormat="1" applyFont="1" applyFill="1" applyBorder="1" applyAlignment="1">
      <alignment horizontal="center" vertical="top" wrapText="1"/>
    </xf>
    <xf numFmtId="0" fontId="22" fillId="0" borderId="0" xfId="0" applyFont="1"/>
    <xf numFmtId="0" fontId="23" fillId="9" borderId="5" xfId="2" applyFont="1" applyFill="1" applyBorder="1" applyAlignment="1">
      <alignment horizontal="left" vertical="top" wrapText="1"/>
    </xf>
    <xf numFmtId="0" fontId="23" fillId="0" borderId="5" xfId="2" applyFont="1" applyBorder="1" applyAlignment="1">
      <alignment horizontal="center" vertical="top" wrapText="1"/>
    </xf>
    <xf numFmtId="165" fontId="24" fillId="0" borderId="5" xfId="2" applyNumberFormat="1" applyFont="1" applyBorder="1" applyAlignment="1">
      <alignment horizontal="center" vertical="top" shrinkToFit="1"/>
    </xf>
    <xf numFmtId="0" fontId="24" fillId="0" borderId="5" xfId="2" applyFont="1" applyBorder="1" applyAlignment="1">
      <alignment horizontal="center" vertical="center" shrinkToFit="1"/>
    </xf>
    <xf numFmtId="166" fontId="24" fillId="0" borderId="5" xfId="2" applyNumberFormat="1" applyFont="1" applyBorder="1" applyAlignment="1">
      <alignment horizontal="right" vertical="top" shrinkToFit="1"/>
    </xf>
    <xf numFmtId="0" fontId="23" fillId="10" borderId="5" xfId="2" applyFont="1" applyFill="1" applyBorder="1" applyAlignment="1">
      <alignment horizontal="center" vertical="top" wrapText="1"/>
    </xf>
    <xf numFmtId="0" fontId="25" fillId="10" borderId="5" xfId="2" applyFont="1" applyFill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6" fillId="0" borderId="5" xfId="2" applyFont="1" applyBorder="1" applyAlignment="1">
      <alignment horizontal="left" wrapText="1"/>
    </xf>
    <xf numFmtId="0" fontId="25" fillId="9" borderId="5" xfId="2" applyFont="1" applyFill="1" applyBorder="1" applyAlignment="1">
      <alignment horizontal="center" vertical="top" wrapText="1"/>
    </xf>
    <xf numFmtId="0" fontId="26" fillId="10" borderId="5" xfId="2" applyFont="1" applyFill="1" applyBorder="1" applyAlignment="1">
      <alignment horizontal="left" wrapText="1"/>
    </xf>
    <xf numFmtId="0" fontId="26" fillId="9" borderId="5" xfId="2" applyFont="1" applyFill="1" applyBorder="1" applyAlignment="1">
      <alignment horizontal="left" wrapText="1"/>
    </xf>
    <xf numFmtId="0" fontId="23" fillId="0" borderId="5" xfId="3" applyFont="1" applyBorder="1" applyAlignment="1">
      <alignment horizontal="center" vertical="center" wrapText="1"/>
    </xf>
    <xf numFmtId="4" fontId="23" fillId="0" borderId="5" xfId="2" applyNumberFormat="1" applyFont="1" applyBorder="1" applyAlignment="1">
      <alignment horizontal="left" vertical="center" wrapText="1" indent="4"/>
    </xf>
    <xf numFmtId="3" fontId="23" fillId="11" borderId="5" xfId="2" applyNumberFormat="1" applyFont="1" applyFill="1" applyBorder="1" applyAlignment="1">
      <alignment horizontal="right" vertical="top" wrapText="1"/>
    </xf>
    <xf numFmtId="3" fontId="19" fillId="11" borderId="6" xfId="1" applyNumberFormat="1" applyFont="1" applyFill="1" applyBorder="1" applyAlignment="1">
      <alignment horizontal="right" vertical="top" wrapText="1"/>
    </xf>
    <xf numFmtId="3" fontId="23" fillId="11" borderId="5" xfId="1" applyNumberFormat="1" applyFont="1" applyFill="1" applyBorder="1" applyAlignment="1">
      <alignment horizontal="right" vertical="top" wrapText="1"/>
    </xf>
    <xf numFmtId="0" fontId="23" fillId="0" borderId="5" xfId="2" applyFont="1" applyBorder="1" applyAlignment="1">
      <alignment horizontal="left" vertical="center" wrapText="1" indent="4"/>
    </xf>
    <xf numFmtId="0" fontId="23" fillId="9" borderId="5" xfId="4" applyFont="1" applyFill="1" applyBorder="1" applyAlignment="1">
      <alignment horizontal="left" vertical="top" wrapText="1"/>
    </xf>
    <xf numFmtId="165" fontId="24" fillId="0" borderId="5" xfId="4" applyNumberFormat="1" applyFont="1" applyBorder="1" applyAlignment="1">
      <alignment horizontal="center" vertical="top" shrinkToFit="1"/>
    </xf>
    <xf numFmtId="0" fontId="24" fillId="0" borderId="5" xfId="4" applyFont="1" applyBorder="1" applyAlignment="1">
      <alignment horizontal="center" vertical="center" shrinkToFit="1"/>
    </xf>
    <xf numFmtId="0" fontId="23" fillId="10" borderId="5" xfId="4" applyFont="1" applyFill="1" applyBorder="1" applyAlignment="1">
      <alignment horizontal="center" vertical="top" wrapText="1"/>
    </xf>
    <xf numFmtId="0" fontId="25" fillId="10" borderId="5" xfId="4" applyFont="1" applyFill="1" applyBorder="1" applyAlignment="1">
      <alignment horizontal="center" vertical="top" wrapText="1"/>
    </xf>
    <xf numFmtId="0" fontId="25" fillId="0" borderId="5" xfId="4" applyFont="1" applyBorder="1" applyAlignment="1">
      <alignment horizontal="center" vertical="top" wrapText="1"/>
    </xf>
    <xf numFmtId="0" fontId="26" fillId="0" borderId="5" xfId="4" applyFont="1" applyBorder="1" applyAlignment="1">
      <alignment horizontal="left" wrapText="1"/>
    </xf>
    <xf numFmtId="0" fontId="25" fillId="9" borderId="5" xfId="4" applyFont="1" applyFill="1" applyBorder="1" applyAlignment="1">
      <alignment horizontal="center" vertical="top" wrapText="1"/>
    </xf>
    <xf numFmtId="0" fontId="26" fillId="10" borderId="5" xfId="4" applyFont="1" applyFill="1" applyBorder="1" applyAlignment="1">
      <alignment horizontal="left" wrapText="1"/>
    </xf>
    <xf numFmtId="0" fontId="26" fillId="9" borderId="5" xfId="4" applyFont="1" applyFill="1" applyBorder="1" applyAlignment="1">
      <alignment horizontal="left" wrapText="1"/>
    </xf>
    <xf numFmtId="0" fontId="23" fillId="0" borderId="5" xfId="4" applyFont="1" applyBorder="1" applyAlignment="1">
      <alignment horizontal="center" vertical="top" wrapText="1"/>
    </xf>
    <xf numFmtId="4" fontId="23" fillId="0" borderId="5" xfId="4" applyNumberFormat="1" applyFont="1" applyBorder="1" applyAlignment="1">
      <alignment horizontal="left" vertical="center" wrapText="1" indent="4"/>
    </xf>
    <xf numFmtId="3" fontId="23" fillId="11" borderId="5" xfId="4" applyNumberFormat="1" applyFont="1" applyFill="1" applyBorder="1" applyAlignment="1">
      <alignment horizontal="right" vertical="top" wrapText="1"/>
    </xf>
    <xf numFmtId="0" fontId="23" fillId="9" borderId="5" xfId="3" applyFont="1" applyFill="1" applyBorder="1" applyAlignment="1">
      <alignment horizontal="left" vertical="top" wrapText="1"/>
    </xf>
    <xf numFmtId="165" fontId="24" fillId="0" borderId="5" xfId="3" applyNumberFormat="1" applyFont="1" applyBorder="1" applyAlignment="1">
      <alignment horizontal="center" vertical="top" shrinkToFit="1"/>
    </xf>
    <xf numFmtId="0" fontId="24" fillId="0" borderId="5" xfId="3" applyFont="1" applyBorder="1" applyAlignment="1">
      <alignment horizontal="center" vertical="top" shrinkToFit="1"/>
    </xf>
    <xf numFmtId="0" fontId="23" fillId="0" borderId="5" xfId="3" applyFont="1" applyBorder="1" applyAlignment="1">
      <alignment horizontal="center" vertical="top" wrapText="1"/>
    </xf>
    <xf numFmtId="0" fontId="23" fillId="10" borderId="5" xfId="3" applyFont="1" applyFill="1" applyBorder="1" applyAlignment="1">
      <alignment horizontal="center" vertical="top" wrapText="1"/>
    </xf>
    <xf numFmtId="0" fontId="25" fillId="10" borderId="5" xfId="3" applyFont="1" applyFill="1" applyBorder="1" applyAlignment="1">
      <alignment horizontal="center" vertical="top" wrapText="1"/>
    </xf>
    <xf numFmtId="0" fontId="25" fillId="0" borderId="5" xfId="3" applyFont="1" applyBorder="1" applyAlignment="1">
      <alignment horizontal="center" vertical="top" wrapText="1"/>
    </xf>
    <xf numFmtId="0" fontId="26" fillId="0" borderId="5" xfId="3" applyFont="1" applyBorder="1" applyAlignment="1">
      <alignment horizontal="left" vertical="center" wrapText="1"/>
    </xf>
    <xf numFmtId="0" fontId="25" fillId="9" borderId="5" xfId="3" applyFont="1" applyFill="1" applyBorder="1" applyAlignment="1">
      <alignment horizontal="center" vertical="top" wrapText="1"/>
    </xf>
    <xf numFmtId="0" fontId="26" fillId="10" borderId="5" xfId="3" applyFont="1" applyFill="1" applyBorder="1" applyAlignment="1">
      <alignment horizontal="left" vertical="center" wrapText="1"/>
    </xf>
    <xf numFmtId="0" fontId="26" fillId="9" borderId="5" xfId="3" applyFont="1" applyFill="1" applyBorder="1" applyAlignment="1">
      <alignment horizontal="left" vertical="center" wrapText="1"/>
    </xf>
    <xf numFmtId="4" fontId="23" fillId="0" borderId="5" xfId="3" applyNumberFormat="1" applyFont="1" applyBorder="1" applyAlignment="1">
      <alignment horizontal="left" vertical="center" wrapText="1" indent="4"/>
    </xf>
    <xf numFmtId="4" fontId="23" fillId="11" borderId="5" xfId="3" applyNumberFormat="1" applyFont="1" applyFill="1" applyBorder="1" applyAlignment="1">
      <alignment horizontal="center" vertical="top" wrapText="1"/>
    </xf>
    <xf numFmtId="0" fontId="23" fillId="0" borderId="5" xfId="3" applyFont="1" applyBorder="1" applyAlignment="1">
      <alignment horizontal="left" vertical="center" wrapText="1" indent="4"/>
    </xf>
    <xf numFmtId="3" fontId="23" fillId="11" borderId="5" xfId="3" applyNumberFormat="1" applyFont="1" applyFill="1" applyBorder="1" applyAlignment="1">
      <alignment horizontal="right" vertical="top" wrapText="1"/>
    </xf>
    <xf numFmtId="3" fontId="10" fillId="0" borderId="5" xfId="3" applyNumberFormat="1" applyFont="1" applyBorder="1" applyAlignment="1">
      <alignment horizontal="right" vertical="top"/>
    </xf>
    <xf numFmtId="3" fontId="24" fillId="0" borderId="5" xfId="1" applyNumberFormat="1" applyFont="1" applyBorder="1" applyAlignment="1">
      <alignment horizontal="right" vertical="top"/>
    </xf>
    <xf numFmtId="0" fontId="23" fillId="9" borderId="5" xfId="5" applyFont="1" applyFill="1" applyBorder="1" applyAlignment="1">
      <alignment horizontal="center" vertical="center" wrapText="1"/>
    </xf>
    <xf numFmtId="165" fontId="24" fillId="0" borderId="5" xfId="5" applyNumberFormat="1" applyFont="1" applyBorder="1" applyAlignment="1">
      <alignment horizontal="center" vertical="center" shrinkToFit="1"/>
    </xf>
    <xf numFmtId="0" fontId="24" fillId="0" borderId="5" xfId="5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top" wrapText="1"/>
    </xf>
    <xf numFmtId="165" fontId="29" fillId="10" borderId="5" xfId="5" applyNumberFormat="1" applyFont="1" applyFill="1" applyBorder="1" applyAlignment="1">
      <alignment horizontal="left" vertical="center" shrinkToFit="1"/>
    </xf>
    <xf numFmtId="0" fontId="25" fillId="10" borderId="5" xfId="5" applyFont="1" applyFill="1" applyBorder="1" applyAlignment="1">
      <alignment horizontal="center" vertical="center" wrapText="1"/>
    </xf>
    <xf numFmtId="166" fontId="29" fillId="0" borderId="5" xfId="5" applyNumberFormat="1" applyFont="1" applyBorder="1" applyAlignment="1">
      <alignment horizontal="left" vertical="center" indent="3" shrinkToFit="1"/>
    </xf>
    <xf numFmtId="0" fontId="26" fillId="0" borderId="5" xfId="5" applyFont="1" applyBorder="1" applyAlignment="1">
      <alignment horizontal="left" vertical="top" wrapText="1"/>
    </xf>
    <xf numFmtId="0" fontId="25" fillId="9" borderId="5" xfId="5" applyFont="1" applyFill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6" fillId="10" borderId="5" xfId="5" applyFont="1" applyFill="1" applyBorder="1" applyAlignment="1">
      <alignment horizontal="left" vertical="top" wrapText="1"/>
    </xf>
    <xf numFmtId="0" fontId="26" fillId="9" borderId="5" xfId="5" applyFont="1" applyFill="1" applyBorder="1" applyAlignment="1">
      <alignment horizontal="left" vertical="top" wrapText="1"/>
    </xf>
    <xf numFmtId="4" fontId="23" fillId="0" borderId="5" xfId="5" applyNumberFormat="1" applyFont="1" applyBorder="1" applyAlignment="1">
      <alignment horizontal="left" vertical="center" wrapText="1" indent="4"/>
    </xf>
    <xf numFmtId="4" fontId="23" fillId="11" borderId="9" xfId="5" applyNumberFormat="1" applyFont="1" applyFill="1" applyBorder="1" applyAlignment="1">
      <alignment horizontal="center" vertical="center" wrapText="1"/>
    </xf>
    <xf numFmtId="0" fontId="23" fillId="0" borderId="5" xfId="5" applyFont="1" applyBorder="1" applyAlignment="1">
      <alignment horizontal="left" vertical="center" wrapText="1" indent="4"/>
    </xf>
    <xf numFmtId="0" fontId="23" fillId="0" borderId="5" xfId="5" applyFont="1" applyBorder="1" applyAlignment="1">
      <alignment horizontal="center" vertical="center" wrapText="1"/>
    </xf>
    <xf numFmtId="3" fontId="23" fillId="11" borderId="5" xfId="5" applyNumberFormat="1" applyFont="1" applyFill="1" applyBorder="1" applyAlignment="1">
      <alignment horizontal="right" vertical="center" wrapText="1"/>
    </xf>
    <xf numFmtId="0" fontId="23" fillId="9" borderId="5" xfId="6" applyFont="1" applyFill="1" applyBorder="1" applyAlignment="1">
      <alignment horizontal="left" vertical="top" wrapText="1"/>
    </xf>
    <xf numFmtId="165" fontId="24" fillId="0" borderId="5" xfId="6" applyNumberFormat="1" applyFont="1" applyBorder="1" applyAlignment="1">
      <alignment horizontal="center" vertical="top" shrinkToFit="1"/>
    </xf>
    <xf numFmtId="0" fontId="24" fillId="0" borderId="5" xfId="6" applyFont="1" applyBorder="1" applyAlignment="1">
      <alignment horizontal="center" vertical="center" shrinkToFit="1"/>
    </xf>
    <xf numFmtId="0" fontId="23" fillId="10" borderId="5" xfId="6" applyFont="1" applyFill="1" applyBorder="1" applyAlignment="1">
      <alignment horizontal="center" vertical="top" wrapText="1"/>
    </xf>
    <xf numFmtId="0" fontId="25" fillId="10" borderId="5" xfId="6" applyFont="1" applyFill="1" applyBorder="1" applyAlignment="1">
      <alignment horizontal="center" vertical="top" wrapText="1"/>
    </xf>
    <xf numFmtId="0" fontId="25" fillId="0" borderId="5" xfId="6" applyFont="1" applyBorder="1" applyAlignment="1">
      <alignment horizontal="center" vertical="top" wrapText="1"/>
    </xf>
    <xf numFmtId="0" fontId="26" fillId="0" borderId="5" xfId="6" applyFont="1" applyBorder="1" applyAlignment="1">
      <alignment horizontal="left" wrapText="1"/>
    </xf>
    <xf numFmtId="0" fontId="25" fillId="9" borderId="5" xfId="6" applyFont="1" applyFill="1" applyBorder="1" applyAlignment="1">
      <alignment horizontal="center" vertical="top" wrapText="1"/>
    </xf>
    <xf numFmtId="0" fontId="26" fillId="10" borderId="5" xfId="6" applyFont="1" applyFill="1" applyBorder="1" applyAlignment="1">
      <alignment horizontal="left" wrapText="1"/>
    </xf>
    <xf numFmtId="0" fontId="26" fillId="9" borderId="5" xfId="6" applyFont="1" applyFill="1" applyBorder="1" applyAlignment="1">
      <alignment horizontal="left" wrapText="1"/>
    </xf>
    <xf numFmtId="4" fontId="23" fillId="0" borderId="5" xfId="6" applyNumberFormat="1" applyFont="1" applyBorder="1" applyAlignment="1">
      <alignment horizontal="left" vertical="center" wrapText="1" indent="4"/>
    </xf>
    <xf numFmtId="4" fontId="23" fillId="11" borderId="5" xfId="6" applyNumberFormat="1" applyFont="1" applyFill="1" applyBorder="1" applyAlignment="1">
      <alignment horizontal="center" vertical="top" wrapText="1"/>
    </xf>
    <xf numFmtId="0" fontId="23" fillId="0" borderId="5" xfId="6" applyFont="1" applyBorder="1" applyAlignment="1">
      <alignment horizontal="center" vertical="top" wrapText="1"/>
    </xf>
    <xf numFmtId="3" fontId="23" fillId="11" borderId="5" xfId="6" applyNumberFormat="1" applyFont="1" applyFill="1" applyBorder="1" applyAlignment="1">
      <alignment horizontal="right" vertical="top" wrapText="1"/>
    </xf>
    <xf numFmtId="0" fontId="23" fillId="9" borderId="5" xfId="7" applyFont="1" applyFill="1" applyBorder="1" applyAlignment="1">
      <alignment horizontal="left" vertical="top" wrapText="1"/>
    </xf>
    <xf numFmtId="165" fontId="24" fillId="0" borderId="5" xfId="7" applyNumberFormat="1" applyFont="1" applyBorder="1" applyAlignment="1">
      <alignment horizontal="center" vertical="top" shrinkToFit="1"/>
    </xf>
    <xf numFmtId="0" fontId="24" fillId="0" borderId="5" xfId="7" applyFont="1" applyBorder="1" applyAlignment="1">
      <alignment horizontal="center" vertical="center" shrinkToFit="1"/>
    </xf>
    <xf numFmtId="0" fontId="23" fillId="0" borderId="5" xfId="7" applyFont="1" applyBorder="1" applyAlignment="1">
      <alignment horizontal="center" vertical="top" wrapText="1"/>
    </xf>
    <xf numFmtId="0" fontId="23" fillId="10" borderId="5" xfId="7" applyFont="1" applyFill="1" applyBorder="1" applyAlignment="1">
      <alignment horizontal="center" vertical="top" wrapText="1"/>
    </xf>
    <xf numFmtId="0" fontId="25" fillId="10" borderId="5" xfId="7" applyFont="1" applyFill="1" applyBorder="1" applyAlignment="1">
      <alignment horizontal="center" vertical="top" wrapText="1"/>
    </xf>
    <xf numFmtId="0" fontId="25" fillId="0" borderId="5" xfId="7" applyFont="1" applyBorder="1" applyAlignment="1">
      <alignment horizontal="center" vertical="top" wrapText="1"/>
    </xf>
    <xf numFmtId="0" fontId="26" fillId="0" borderId="5" xfId="7" applyFont="1" applyBorder="1" applyAlignment="1">
      <alignment horizontal="left" wrapText="1"/>
    </xf>
    <xf numFmtId="0" fontId="25" fillId="9" borderId="5" xfId="7" applyFont="1" applyFill="1" applyBorder="1" applyAlignment="1">
      <alignment horizontal="center" vertical="top" wrapText="1"/>
    </xf>
    <xf numFmtId="0" fontId="26" fillId="10" borderId="5" xfId="7" applyFont="1" applyFill="1" applyBorder="1" applyAlignment="1">
      <alignment horizontal="left" wrapText="1"/>
    </xf>
    <xf numFmtId="0" fontId="26" fillId="9" borderId="5" xfId="7" applyFont="1" applyFill="1" applyBorder="1" applyAlignment="1">
      <alignment horizontal="left" wrapText="1"/>
    </xf>
    <xf numFmtId="4" fontId="23" fillId="0" borderId="5" xfId="7" applyNumberFormat="1" applyFont="1" applyBorder="1" applyAlignment="1">
      <alignment horizontal="left" vertical="center" wrapText="1" indent="4"/>
    </xf>
    <xf numFmtId="4" fontId="23" fillId="11" borderId="5" xfId="7" applyNumberFormat="1" applyFont="1" applyFill="1" applyBorder="1" applyAlignment="1">
      <alignment horizontal="center" vertical="top" wrapText="1"/>
    </xf>
    <xf numFmtId="0" fontId="23" fillId="0" borderId="9" xfId="7" applyFont="1" applyBorder="1" applyAlignment="1">
      <alignment horizontal="center" vertical="center" wrapText="1"/>
    </xf>
    <xf numFmtId="3" fontId="23" fillId="11" borderId="5" xfId="7" applyNumberFormat="1" applyFont="1" applyFill="1" applyBorder="1" applyAlignment="1">
      <alignment horizontal="right" vertical="top" wrapText="1"/>
    </xf>
    <xf numFmtId="0" fontId="23" fillId="9" borderId="5" xfId="8" applyFont="1" applyFill="1" applyBorder="1" applyAlignment="1">
      <alignment horizontal="left" vertical="top" wrapText="1"/>
    </xf>
    <xf numFmtId="165" fontId="24" fillId="0" borderId="5" xfId="8" applyNumberFormat="1" applyFont="1" applyBorder="1" applyAlignment="1">
      <alignment horizontal="center" vertical="top" shrinkToFit="1"/>
    </xf>
    <xf numFmtId="0" fontId="24" fillId="0" borderId="5" xfId="8" applyFont="1" applyBorder="1" applyAlignment="1">
      <alignment horizontal="center" vertical="center" shrinkToFit="1"/>
    </xf>
    <xf numFmtId="0" fontId="23" fillId="0" borderId="5" xfId="8" applyFont="1" applyBorder="1" applyAlignment="1">
      <alignment horizontal="center" vertical="top" wrapText="1"/>
    </xf>
    <xf numFmtId="0" fontId="23" fillId="10" borderId="5" xfId="8" applyFont="1" applyFill="1" applyBorder="1" applyAlignment="1">
      <alignment horizontal="center" vertical="top" wrapText="1"/>
    </xf>
    <xf numFmtId="0" fontId="25" fillId="10" borderId="5" xfId="8" applyFont="1" applyFill="1" applyBorder="1" applyAlignment="1">
      <alignment horizontal="center" vertical="top" wrapText="1"/>
    </xf>
    <xf numFmtId="0" fontId="25" fillId="0" borderId="5" xfId="8" applyFont="1" applyBorder="1" applyAlignment="1">
      <alignment horizontal="center" vertical="top" wrapText="1"/>
    </xf>
    <xf numFmtId="0" fontId="26" fillId="0" borderId="5" xfId="8" applyFont="1" applyBorder="1" applyAlignment="1">
      <alignment horizontal="left" wrapText="1"/>
    </xf>
    <xf numFmtId="0" fontId="25" fillId="9" borderId="5" xfId="8" applyFont="1" applyFill="1" applyBorder="1" applyAlignment="1">
      <alignment horizontal="center" vertical="top" wrapText="1"/>
    </xf>
    <xf numFmtId="0" fontId="26" fillId="10" borderId="5" xfId="8" applyFont="1" applyFill="1" applyBorder="1" applyAlignment="1">
      <alignment horizontal="left" wrapText="1"/>
    </xf>
    <xf numFmtId="0" fontId="26" fillId="9" borderId="5" xfId="8" applyFont="1" applyFill="1" applyBorder="1" applyAlignment="1">
      <alignment horizontal="left" wrapText="1"/>
    </xf>
    <xf numFmtId="4" fontId="23" fillId="0" borderId="5" xfId="8" applyNumberFormat="1" applyFont="1" applyBorder="1" applyAlignment="1">
      <alignment horizontal="left" vertical="center" wrapText="1" indent="4"/>
    </xf>
    <xf numFmtId="4" fontId="23" fillId="11" borderId="5" xfId="8" applyNumberFormat="1" applyFont="1" applyFill="1" applyBorder="1" applyAlignment="1">
      <alignment horizontal="center" vertical="top" wrapText="1"/>
    </xf>
    <xf numFmtId="3" fontId="23" fillId="11" borderId="5" xfId="8" applyNumberFormat="1" applyFont="1" applyFill="1" applyBorder="1" applyAlignment="1">
      <alignment horizontal="right" vertical="top" wrapText="1"/>
    </xf>
    <xf numFmtId="0" fontId="23" fillId="9" borderId="5" xfId="9" applyFont="1" applyFill="1" applyBorder="1" applyAlignment="1">
      <alignment horizontal="left" vertical="top" wrapText="1"/>
    </xf>
    <xf numFmtId="165" fontId="24" fillId="0" borderId="5" xfId="9" applyNumberFormat="1" applyFont="1" applyBorder="1" applyAlignment="1">
      <alignment horizontal="center" vertical="top" shrinkToFit="1"/>
    </xf>
    <xf numFmtId="0" fontId="24" fillId="0" borderId="5" xfId="9" applyFont="1" applyBorder="1" applyAlignment="1">
      <alignment horizontal="center" vertical="top" shrinkToFit="1"/>
    </xf>
    <xf numFmtId="0" fontId="23" fillId="0" borderId="5" xfId="9" applyFont="1" applyBorder="1" applyAlignment="1">
      <alignment horizontal="center" vertical="top" wrapText="1"/>
    </xf>
    <xf numFmtId="0" fontId="23" fillId="10" borderId="5" xfId="9" applyFont="1" applyFill="1" applyBorder="1" applyAlignment="1">
      <alignment horizontal="center" vertical="top" wrapText="1"/>
    </xf>
    <xf numFmtId="0" fontId="25" fillId="10" borderId="5" xfId="9" applyFont="1" applyFill="1" applyBorder="1" applyAlignment="1">
      <alignment horizontal="center" vertical="top" wrapText="1"/>
    </xf>
    <xf numFmtId="0" fontId="25" fillId="0" borderId="5" xfId="9" applyFont="1" applyBorder="1" applyAlignment="1">
      <alignment horizontal="center" vertical="top" wrapText="1"/>
    </xf>
    <xf numFmtId="0" fontId="26" fillId="0" borderId="5" xfId="9" applyFont="1" applyBorder="1" applyAlignment="1">
      <alignment horizontal="left" wrapText="1"/>
    </xf>
    <xf numFmtId="0" fontId="25" fillId="9" borderId="5" xfId="9" applyFont="1" applyFill="1" applyBorder="1" applyAlignment="1">
      <alignment horizontal="center" vertical="top" wrapText="1"/>
    </xf>
    <xf numFmtId="0" fontId="26" fillId="10" borderId="5" xfId="9" applyFont="1" applyFill="1" applyBorder="1" applyAlignment="1">
      <alignment horizontal="left" wrapText="1"/>
    </xf>
    <xf numFmtId="0" fontId="26" fillId="9" borderId="5" xfId="9" applyFont="1" applyFill="1" applyBorder="1" applyAlignment="1">
      <alignment horizontal="left" wrapText="1"/>
    </xf>
    <xf numFmtId="4" fontId="23" fillId="0" borderId="5" xfId="9" applyNumberFormat="1" applyFont="1" applyBorder="1" applyAlignment="1">
      <alignment horizontal="left" vertical="center" wrapText="1" indent="4"/>
    </xf>
    <xf numFmtId="4" fontId="23" fillId="11" borderId="5" xfId="9" applyNumberFormat="1" applyFont="1" applyFill="1" applyBorder="1" applyAlignment="1">
      <alignment horizontal="center" vertical="top" wrapText="1"/>
    </xf>
    <xf numFmtId="3" fontId="23" fillId="11" borderId="5" xfId="9" applyNumberFormat="1" applyFont="1" applyFill="1" applyBorder="1" applyAlignment="1">
      <alignment horizontal="right" vertical="top" wrapText="1"/>
    </xf>
    <xf numFmtId="0" fontId="23" fillId="9" borderId="5" xfId="10" applyFont="1" applyFill="1" applyBorder="1" applyAlignment="1">
      <alignment horizontal="left" vertical="top" wrapText="1"/>
    </xf>
    <xf numFmtId="165" fontId="24" fillId="0" borderId="5" xfId="10" applyNumberFormat="1" applyFont="1" applyBorder="1" applyAlignment="1">
      <alignment horizontal="center" vertical="top" shrinkToFit="1"/>
    </xf>
    <xf numFmtId="0" fontId="24" fillId="0" borderId="10" xfId="10" applyFont="1" applyBorder="1" applyAlignment="1">
      <alignment horizontal="center" vertical="center" shrinkToFit="1"/>
    </xf>
    <xf numFmtId="0" fontId="23" fillId="10" borderId="5" xfId="10" applyFont="1" applyFill="1" applyBorder="1" applyAlignment="1">
      <alignment horizontal="center" vertical="top" wrapText="1"/>
    </xf>
    <xf numFmtId="165" fontId="29" fillId="10" borderId="5" xfId="10" applyNumberFormat="1" applyFont="1" applyFill="1" applyBorder="1" applyAlignment="1">
      <alignment horizontal="center" vertical="top" shrinkToFit="1"/>
    </xf>
    <xf numFmtId="0" fontId="25" fillId="10" borderId="5" xfId="10" applyFont="1" applyFill="1" applyBorder="1" applyAlignment="1">
      <alignment horizontal="center" vertical="top" wrapText="1"/>
    </xf>
    <xf numFmtId="0" fontId="25" fillId="0" borderId="5" xfId="10" applyFont="1" applyBorder="1" applyAlignment="1">
      <alignment horizontal="center" vertical="top" wrapText="1"/>
    </xf>
    <xf numFmtId="167" fontId="25" fillId="0" borderId="5" xfId="10" applyNumberFormat="1" applyFont="1" applyBorder="1" applyAlignment="1">
      <alignment horizontal="right" vertical="top" shrinkToFit="1"/>
    </xf>
    <xf numFmtId="0" fontId="26" fillId="0" borderId="5" xfId="10" applyFont="1" applyBorder="1" applyAlignment="1">
      <alignment horizontal="left" wrapText="1"/>
    </xf>
    <xf numFmtId="0" fontId="25" fillId="9" borderId="5" xfId="10" applyFont="1" applyFill="1" applyBorder="1" applyAlignment="1">
      <alignment horizontal="center" vertical="top" wrapText="1"/>
    </xf>
    <xf numFmtId="0" fontId="26" fillId="10" borderId="5" xfId="10" applyFont="1" applyFill="1" applyBorder="1" applyAlignment="1">
      <alignment horizontal="left" wrapText="1"/>
    </xf>
    <xf numFmtId="0" fontId="26" fillId="9" borderId="5" xfId="10" applyFont="1" applyFill="1" applyBorder="1" applyAlignment="1">
      <alignment horizontal="left" wrapText="1"/>
    </xf>
    <xf numFmtId="4" fontId="23" fillId="0" borderId="5" xfId="10" applyNumberFormat="1" applyFont="1" applyBorder="1" applyAlignment="1">
      <alignment horizontal="left" vertical="center" wrapText="1" indent="4"/>
    </xf>
    <xf numFmtId="4" fontId="23" fillId="11" borderId="5" xfId="10" applyNumberFormat="1" applyFont="1" applyFill="1" applyBorder="1" applyAlignment="1">
      <alignment horizontal="center" vertical="top" wrapText="1"/>
    </xf>
    <xf numFmtId="0" fontId="23" fillId="0" borderId="5" xfId="10" applyFont="1" applyBorder="1" applyAlignment="1">
      <alignment horizontal="center" vertical="top" wrapText="1"/>
    </xf>
    <xf numFmtId="3" fontId="23" fillId="11" borderId="5" xfId="10" applyNumberFormat="1" applyFont="1" applyFill="1" applyBorder="1" applyAlignment="1">
      <alignment horizontal="right" vertical="top" wrapText="1"/>
    </xf>
    <xf numFmtId="3" fontId="10" fillId="0" borderId="5" xfId="10" applyNumberFormat="1" applyFont="1" applyBorder="1" applyAlignment="1">
      <alignment horizontal="right" vertical="top"/>
    </xf>
    <xf numFmtId="0" fontId="23" fillId="9" borderId="5" xfId="11" applyFont="1" applyFill="1" applyBorder="1" applyAlignment="1">
      <alignment horizontal="left" vertical="top" wrapText="1"/>
    </xf>
    <xf numFmtId="165" fontId="24" fillId="0" borderId="5" xfId="11" applyNumberFormat="1" applyFont="1" applyBorder="1" applyAlignment="1">
      <alignment horizontal="center" vertical="top" shrinkToFit="1"/>
    </xf>
    <xf numFmtId="0" fontId="24" fillId="0" borderId="5" xfId="11" applyFont="1" applyBorder="1" applyAlignment="1">
      <alignment horizontal="center" vertical="center" shrinkToFit="1"/>
    </xf>
    <xf numFmtId="0" fontId="23" fillId="0" borderId="5" xfId="11" applyFont="1" applyBorder="1" applyAlignment="1">
      <alignment horizontal="center" vertical="top" wrapText="1"/>
    </xf>
    <xf numFmtId="0" fontId="23" fillId="10" borderId="5" xfId="11" applyFont="1" applyFill="1" applyBorder="1" applyAlignment="1">
      <alignment horizontal="center" vertical="top" wrapText="1"/>
    </xf>
    <xf numFmtId="0" fontId="25" fillId="10" borderId="5" xfId="11" applyFont="1" applyFill="1" applyBorder="1" applyAlignment="1">
      <alignment horizontal="center" vertical="top" wrapText="1"/>
    </xf>
    <xf numFmtId="0" fontId="25" fillId="0" borderId="5" xfId="11" applyFont="1" applyBorder="1" applyAlignment="1">
      <alignment horizontal="center" vertical="top" wrapText="1"/>
    </xf>
    <xf numFmtId="0" fontId="26" fillId="0" borderId="5" xfId="11" applyFont="1" applyBorder="1" applyAlignment="1">
      <alignment horizontal="left" wrapText="1"/>
    </xf>
    <xf numFmtId="0" fontId="25" fillId="9" borderId="5" xfId="11" applyFont="1" applyFill="1" applyBorder="1" applyAlignment="1">
      <alignment horizontal="center" vertical="top" wrapText="1"/>
    </xf>
    <xf numFmtId="0" fontId="26" fillId="10" borderId="5" xfId="11" applyFont="1" applyFill="1" applyBorder="1" applyAlignment="1">
      <alignment horizontal="left" wrapText="1"/>
    </xf>
    <xf numFmtId="0" fontId="26" fillId="9" borderId="5" xfId="11" applyFont="1" applyFill="1" applyBorder="1" applyAlignment="1">
      <alignment horizontal="left" wrapText="1"/>
    </xf>
    <xf numFmtId="4" fontId="23" fillId="11" borderId="5" xfId="11" applyNumberFormat="1" applyFont="1" applyFill="1" applyBorder="1" applyAlignment="1">
      <alignment horizontal="center" vertical="top" wrapText="1"/>
    </xf>
    <xf numFmtId="3" fontId="23" fillId="11" borderId="5" xfId="11" applyNumberFormat="1" applyFont="1" applyFill="1" applyBorder="1" applyAlignment="1">
      <alignment horizontal="right" vertical="top" wrapText="1"/>
    </xf>
    <xf numFmtId="0" fontId="23" fillId="9" borderId="5" xfId="12" applyFont="1" applyFill="1" applyBorder="1" applyAlignment="1">
      <alignment horizontal="left" vertical="top" wrapText="1"/>
    </xf>
    <xf numFmtId="165" fontId="24" fillId="0" borderId="5" xfId="12" applyNumberFormat="1" applyFont="1" applyBorder="1" applyAlignment="1">
      <alignment horizontal="center" vertical="top" shrinkToFit="1"/>
    </xf>
    <xf numFmtId="0" fontId="24" fillId="0" borderId="5" xfId="12" applyFont="1" applyBorder="1" applyAlignment="1">
      <alignment horizontal="center" vertical="center" shrinkToFit="1"/>
    </xf>
    <xf numFmtId="0" fontId="23" fillId="10" borderId="5" xfId="12" applyFont="1" applyFill="1" applyBorder="1" applyAlignment="1">
      <alignment horizontal="center" vertical="top" wrapText="1"/>
    </xf>
    <xf numFmtId="0" fontId="25" fillId="10" borderId="5" xfId="12" applyFont="1" applyFill="1" applyBorder="1" applyAlignment="1">
      <alignment horizontal="center" vertical="top" wrapText="1"/>
    </xf>
    <xf numFmtId="0" fontId="25" fillId="0" borderId="5" xfId="12" applyFont="1" applyBorder="1" applyAlignment="1">
      <alignment horizontal="center" vertical="top" wrapText="1"/>
    </xf>
    <xf numFmtId="0" fontId="26" fillId="0" borderId="5" xfId="12" applyFont="1" applyBorder="1" applyAlignment="1">
      <alignment horizontal="left" wrapText="1"/>
    </xf>
    <xf numFmtId="0" fontId="25" fillId="9" borderId="5" xfId="12" applyFont="1" applyFill="1" applyBorder="1" applyAlignment="1">
      <alignment horizontal="center" vertical="top" wrapText="1"/>
    </xf>
    <xf numFmtId="0" fontId="26" fillId="10" borderId="5" xfId="12" applyFont="1" applyFill="1" applyBorder="1" applyAlignment="1">
      <alignment horizontal="left" wrapText="1"/>
    </xf>
    <xf numFmtId="0" fontId="26" fillId="9" borderId="5" xfId="12" applyFont="1" applyFill="1" applyBorder="1" applyAlignment="1">
      <alignment horizontal="left" wrapText="1"/>
    </xf>
    <xf numFmtId="4" fontId="23" fillId="11" borderId="5" xfId="12" applyNumberFormat="1" applyFont="1" applyFill="1" applyBorder="1" applyAlignment="1">
      <alignment horizontal="center" vertical="top" wrapText="1"/>
    </xf>
    <xf numFmtId="0" fontId="23" fillId="0" borderId="5" xfId="12" applyFont="1" applyBorder="1" applyAlignment="1">
      <alignment horizontal="center" vertical="top" wrapText="1"/>
    </xf>
    <xf numFmtId="3" fontId="23" fillId="11" borderId="5" xfId="12" applyNumberFormat="1" applyFont="1" applyFill="1" applyBorder="1" applyAlignment="1">
      <alignment horizontal="right" vertical="top" wrapText="1"/>
    </xf>
    <xf numFmtId="0" fontId="23" fillId="9" borderId="5" xfId="13" applyFont="1" applyFill="1" applyBorder="1" applyAlignment="1">
      <alignment horizontal="left" vertical="top" wrapText="1"/>
    </xf>
    <xf numFmtId="165" fontId="24" fillId="0" borderId="5" xfId="13" applyNumberFormat="1" applyFont="1" applyBorder="1" applyAlignment="1">
      <alignment horizontal="center" vertical="top" shrinkToFit="1"/>
    </xf>
    <xf numFmtId="0" fontId="24" fillId="0" borderId="5" xfId="13" applyFont="1" applyBorder="1" applyAlignment="1">
      <alignment horizontal="center" vertical="center" shrinkToFit="1"/>
    </xf>
    <xf numFmtId="0" fontId="23" fillId="10" borderId="5" xfId="13" applyFont="1" applyFill="1" applyBorder="1" applyAlignment="1">
      <alignment horizontal="center" vertical="top" wrapText="1"/>
    </xf>
    <xf numFmtId="0" fontId="25" fillId="10" borderId="5" xfId="13" applyFont="1" applyFill="1" applyBorder="1" applyAlignment="1">
      <alignment horizontal="center" vertical="top" wrapText="1"/>
    </xf>
    <xf numFmtId="0" fontId="25" fillId="0" borderId="5" xfId="13" applyFont="1" applyBorder="1" applyAlignment="1">
      <alignment horizontal="center" vertical="top" wrapText="1"/>
    </xf>
    <xf numFmtId="0" fontId="26" fillId="0" borderId="5" xfId="13" applyFont="1" applyBorder="1" applyAlignment="1">
      <alignment horizontal="left" wrapText="1"/>
    </xf>
    <xf numFmtId="0" fontId="25" fillId="9" borderId="5" xfId="13" applyFont="1" applyFill="1" applyBorder="1" applyAlignment="1">
      <alignment horizontal="center" vertical="top" wrapText="1"/>
    </xf>
    <xf numFmtId="0" fontId="26" fillId="10" borderId="5" xfId="13" applyFont="1" applyFill="1" applyBorder="1" applyAlignment="1">
      <alignment horizontal="left" wrapText="1"/>
    </xf>
    <xf numFmtId="0" fontId="26" fillId="9" borderId="5" xfId="13" applyFont="1" applyFill="1" applyBorder="1" applyAlignment="1">
      <alignment horizontal="left" wrapText="1"/>
    </xf>
    <xf numFmtId="4" fontId="23" fillId="11" borderId="5" xfId="13" applyNumberFormat="1" applyFont="1" applyFill="1" applyBorder="1" applyAlignment="1">
      <alignment horizontal="center" vertical="top" wrapText="1"/>
    </xf>
    <xf numFmtId="0" fontId="23" fillId="0" borderId="5" xfId="13" applyFont="1" applyBorder="1" applyAlignment="1">
      <alignment horizontal="center" vertical="top" wrapText="1"/>
    </xf>
    <xf numFmtId="3" fontId="23" fillId="11" borderId="5" xfId="13" applyNumberFormat="1" applyFont="1" applyFill="1" applyBorder="1" applyAlignment="1">
      <alignment horizontal="right" vertical="top" wrapText="1"/>
    </xf>
    <xf numFmtId="0" fontId="23" fillId="9" borderId="5" xfId="14" applyFont="1" applyFill="1" applyBorder="1" applyAlignment="1">
      <alignment horizontal="left" vertical="top" wrapText="1"/>
    </xf>
    <xf numFmtId="165" fontId="24" fillId="0" borderId="5" xfId="14" applyNumberFormat="1" applyFont="1" applyBorder="1" applyAlignment="1">
      <alignment horizontal="center" vertical="top" shrinkToFit="1"/>
    </xf>
    <xf numFmtId="0" fontId="24" fillId="0" borderId="5" xfId="14" applyFont="1" applyBorder="1" applyAlignment="1">
      <alignment horizontal="center" vertical="center" shrinkToFit="1"/>
    </xf>
    <xf numFmtId="0" fontId="23" fillId="10" borderId="5" xfId="14" applyFont="1" applyFill="1" applyBorder="1" applyAlignment="1">
      <alignment horizontal="center" vertical="top" wrapText="1"/>
    </xf>
    <xf numFmtId="0" fontId="25" fillId="10" borderId="5" xfId="14" applyFont="1" applyFill="1" applyBorder="1" applyAlignment="1">
      <alignment horizontal="center" vertical="top" wrapText="1"/>
    </xf>
    <xf numFmtId="0" fontId="25" fillId="0" borderId="5" xfId="14" applyFont="1" applyBorder="1" applyAlignment="1">
      <alignment horizontal="center" vertical="top" wrapText="1"/>
    </xf>
    <xf numFmtId="0" fontId="26" fillId="0" borderId="5" xfId="14" applyFont="1" applyBorder="1" applyAlignment="1">
      <alignment horizontal="left" wrapText="1"/>
    </xf>
    <xf numFmtId="0" fontId="25" fillId="9" borderId="5" xfId="14" applyFont="1" applyFill="1" applyBorder="1" applyAlignment="1">
      <alignment horizontal="center" vertical="top" wrapText="1"/>
    </xf>
    <xf numFmtId="0" fontId="26" fillId="10" borderId="5" xfId="14" applyFont="1" applyFill="1" applyBorder="1" applyAlignment="1">
      <alignment horizontal="left" wrapText="1"/>
    </xf>
    <xf numFmtId="0" fontId="26" fillId="9" borderId="5" xfId="14" applyFont="1" applyFill="1" applyBorder="1" applyAlignment="1">
      <alignment horizontal="left" wrapText="1"/>
    </xf>
    <xf numFmtId="4" fontId="23" fillId="11" borderId="5" xfId="14" applyNumberFormat="1" applyFont="1" applyFill="1" applyBorder="1" applyAlignment="1">
      <alignment horizontal="center" vertical="top" wrapText="1"/>
    </xf>
    <xf numFmtId="0" fontId="23" fillId="0" borderId="5" xfId="14" applyFont="1" applyBorder="1" applyAlignment="1">
      <alignment horizontal="center" vertical="top" wrapText="1"/>
    </xf>
    <xf numFmtId="3" fontId="23" fillId="11" borderId="5" xfId="14" applyNumberFormat="1" applyFont="1" applyFill="1" applyBorder="1" applyAlignment="1">
      <alignment horizontal="right" vertical="top" wrapText="1"/>
    </xf>
    <xf numFmtId="0" fontId="23" fillId="9" borderId="5" xfId="15" applyFont="1" applyFill="1" applyBorder="1" applyAlignment="1">
      <alignment horizontal="center" vertical="center" wrapText="1"/>
    </xf>
    <xf numFmtId="165" fontId="24" fillId="0" borderId="5" xfId="15" applyNumberFormat="1" applyFont="1" applyBorder="1" applyAlignment="1">
      <alignment horizontal="center" vertical="center" shrinkToFit="1"/>
    </xf>
    <xf numFmtId="0" fontId="24" fillId="0" borderId="5" xfId="15" applyFont="1" applyBorder="1" applyAlignment="1">
      <alignment horizontal="center" vertical="center" shrinkToFit="1"/>
    </xf>
    <xf numFmtId="0" fontId="23" fillId="0" borderId="5" xfId="15" applyFont="1" applyBorder="1" applyAlignment="1">
      <alignment horizontal="center" vertical="top" wrapText="1"/>
    </xf>
    <xf numFmtId="0" fontId="23" fillId="10" borderId="5" xfId="15" applyFont="1" applyFill="1" applyBorder="1" applyAlignment="1">
      <alignment horizontal="center" vertical="top" wrapText="1"/>
    </xf>
    <xf numFmtId="0" fontId="25" fillId="10" borderId="5" xfId="15" applyFont="1" applyFill="1" applyBorder="1" applyAlignment="1">
      <alignment horizontal="center" vertical="center" wrapText="1"/>
    </xf>
    <xf numFmtId="0" fontId="25" fillId="0" borderId="5" xfId="15" applyFont="1" applyBorder="1" applyAlignment="1">
      <alignment horizontal="center" vertical="center" wrapText="1"/>
    </xf>
    <xf numFmtId="0" fontId="26" fillId="0" borderId="5" xfId="15" applyFont="1" applyBorder="1" applyAlignment="1">
      <alignment horizontal="left" vertical="top" wrapText="1"/>
    </xf>
    <xf numFmtId="0" fontId="25" fillId="9" borderId="5" xfId="15" applyFont="1" applyFill="1" applyBorder="1" applyAlignment="1">
      <alignment horizontal="center" vertical="center" wrapText="1"/>
    </xf>
    <xf numFmtId="0" fontId="26" fillId="10" borderId="5" xfId="15" applyFont="1" applyFill="1" applyBorder="1" applyAlignment="1">
      <alignment horizontal="left" vertical="top" wrapText="1"/>
    </xf>
    <xf numFmtId="0" fontId="26" fillId="9" borderId="5" xfId="15" applyFont="1" applyFill="1" applyBorder="1" applyAlignment="1">
      <alignment horizontal="left" vertical="top" wrapText="1"/>
    </xf>
    <xf numFmtId="4" fontId="23" fillId="11" borderId="5" xfId="15" applyNumberFormat="1" applyFont="1" applyFill="1" applyBorder="1" applyAlignment="1">
      <alignment horizontal="center" vertical="top" wrapText="1"/>
    </xf>
    <xf numFmtId="0" fontId="23" fillId="0" borderId="5" xfId="15" applyFont="1" applyBorder="1" applyAlignment="1">
      <alignment horizontal="left" vertical="center" wrapText="1" indent="4"/>
    </xf>
    <xf numFmtId="0" fontId="23" fillId="0" borderId="5" xfId="15" applyFont="1" applyBorder="1" applyAlignment="1">
      <alignment horizontal="center" vertical="center" wrapText="1"/>
    </xf>
    <xf numFmtId="3" fontId="23" fillId="11" borderId="5" xfId="15" applyNumberFormat="1" applyFont="1" applyFill="1" applyBorder="1" applyAlignment="1">
      <alignment horizontal="right" vertical="top" wrapText="1"/>
    </xf>
    <xf numFmtId="0" fontId="23" fillId="9" borderId="5" xfId="16" applyFont="1" applyFill="1" applyBorder="1" applyAlignment="1">
      <alignment horizontal="center" vertical="center" wrapText="1"/>
    </xf>
    <xf numFmtId="165" fontId="24" fillId="0" borderId="5" xfId="16" applyNumberFormat="1" applyFont="1" applyBorder="1" applyAlignment="1">
      <alignment horizontal="center" vertical="center" shrinkToFit="1"/>
    </xf>
    <xf numFmtId="0" fontId="24" fillId="0" borderId="5" xfId="16" applyFont="1" applyBorder="1" applyAlignment="1">
      <alignment horizontal="center" vertical="center" shrinkToFit="1"/>
    </xf>
    <xf numFmtId="0" fontId="23" fillId="0" borderId="5" xfId="16" applyFont="1" applyBorder="1" applyAlignment="1">
      <alignment horizontal="center" vertical="top" wrapText="1"/>
    </xf>
    <xf numFmtId="0" fontId="23" fillId="10" borderId="5" xfId="16" applyFont="1" applyFill="1" applyBorder="1" applyAlignment="1">
      <alignment horizontal="right" vertical="top" wrapText="1" indent="1"/>
    </xf>
    <xf numFmtId="0" fontId="25" fillId="10" borderId="5" xfId="16" applyFont="1" applyFill="1" applyBorder="1" applyAlignment="1">
      <alignment horizontal="center" vertical="center" wrapText="1"/>
    </xf>
    <xf numFmtId="0" fontId="25" fillId="0" borderId="5" xfId="16" applyFont="1" applyBorder="1" applyAlignment="1">
      <alignment horizontal="center" vertical="center" wrapText="1"/>
    </xf>
    <xf numFmtId="0" fontId="26" fillId="0" borderId="5" xfId="16" applyFont="1" applyBorder="1" applyAlignment="1">
      <alignment horizontal="left" vertical="top" wrapText="1"/>
    </xf>
    <xf numFmtId="0" fontId="25" fillId="9" borderId="5" xfId="16" applyFont="1" applyFill="1" applyBorder="1" applyAlignment="1">
      <alignment horizontal="center" vertical="center" wrapText="1"/>
    </xf>
    <xf numFmtId="0" fontId="26" fillId="10" borderId="5" xfId="16" applyFont="1" applyFill="1" applyBorder="1" applyAlignment="1">
      <alignment horizontal="left" vertical="top" wrapText="1"/>
    </xf>
    <xf numFmtId="0" fontId="26" fillId="9" borderId="5" xfId="16" applyFont="1" applyFill="1" applyBorder="1" applyAlignment="1">
      <alignment horizontal="left" vertical="top" wrapText="1"/>
    </xf>
    <xf numFmtId="4" fontId="23" fillId="11" borderId="5" xfId="16" applyNumberFormat="1" applyFont="1" applyFill="1" applyBorder="1" applyAlignment="1">
      <alignment horizontal="center" vertical="top" wrapText="1"/>
    </xf>
    <xf numFmtId="0" fontId="23" fillId="0" borderId="5" xfId="16" applyFont="1" applyBorder="1" applyAlignment="1">
      <alignment horizontal="left" vertical="center" wrapText="1" indent="4"/>
    </xf>
    <xf numFmtId="0" fontId="23" fillId="0" borderId="5" xfId="16" applyFont="1" applyBorder="1" applyAlignment="1">
      <alignment horizontal="center" vertical="center" wrapText="1"/>
    </xf>
    <xf numFmtId="3" fontId="23" fillId="11" borderId="5" xfId="16" applyNumberFormat="1" applyFont="1" applyFill="1" applyBorder="1" applyAlignment="1">
      <alignment horizontal="right" vertical="top" wrapText="1"/>
    </xf>
    <xf numFmtId="0" fontId="23" fillId="9" borderId="5" xfId="17" applyFont="1" applyFill="1" applyBorder="1" applyAlignment="1">
      <alignment horizontal="left" vertical="top" wrapText="1"/>
    </xf>
    <xf numFmtId="165" fontId="24" fillId="0" borderId="5" xfId="17" applyNumberFormat="1" applyFont="1" applyBorder="1" applyAlignment="1">
      <alignment horizontal="center" vertical="top" shrinkToFit="1"/>
    </xf>
    <xf numFmtId="0" fontId="24" fillId="0" borderId="5" xfId="17" applyFont="1" applyBorder="1" applyAlignment="1">
      <alignment horizontal="center" vertical="center" shrinkToFit="1"/>
    </xf>
    <xf numFmtId="0" fontId="23" fillId="0" borderId="5" xfId="17" applyFont="1" applyBorder="1" applyAlignment="1">
      <alignment horizontal="center" vertical="top" wrapText="1"/>
    </xf>
    <xf numFmtId="0" fontId="23" fillId="10" borderId="5" xfId="17" applyFont="1" applyFill="1" applyBorder="1" applyAlignment="1">
      <alignment horizontal="center" vertical="top" wrapText="1"/>
    </xf>
    <xf numFmtId="0" fontId="25" fillId="10" borderId="5" xfId="17" applyFont="1" applyFill="1" applyBorder="1" applyAlignment="1">
      <alignment horizontal="center" vertical="top" wrapText="1"/>
    </xf>
    <xf numFmtId="0" fontId="25" fillId="0" borderId="5" xfId="17" applyFont="1" applyBorder="1" applyAlignment="1">
      <alignment horizontal="center" vertical="top" wrapText="1"/>
    </xf>
    <xf numFmtId="0" fontId="26" fillId="0" borderId="5" xfId="17" applyFont="1" applyBorder="1" applyAlignment="1">
      <alignment horizontal="left" wrapText="1"/>
    </xf>
    <xf numFmtId="0" fontId="25" fillId="9" borderId="5" xfId="17" applyFont="1" applyFill="1" applyBorder="1" applyAlignment="1">
      <alignment horizontal="center" vertical="top" wrapText="1"/>
    </xf>
    <xf numFmtId="0" fontId="26" fillId="10" borderId="5" xfId="17" applyFont="1" applyFill="1" applyBorder="1" applyAlignment="1">
      <alignment horizontal="left" wrapText="1"/>
    </xf>
    <xf numFmtId="0" fontId="26" fillId="9" borderId="5" xfId="17" applyFont="1" applyFill="1" applyBorder="1" applyAlignment="1">
      <alignment horizontal="left" wrapText="1"/>
    </xf>
    <xf numFmtId="4" fontId="23" fillId="11" borderId="5" xfId="17" applyNumberFormat="1" applyFont="1" applyFill="1" applyBorder="1" applyAlignment="1">
      <alignment horizontal="center" vertical="top" wrapText="1"/>
    </xf>
    <xf numFmtId="3" fontId="23" fillId="11" borderId="5" xfId="17" applyNumberFormat="1" applyFont="1" applyFill="1" applyBorder="1" applyAlignment="1">
      <alignment horizontal="right" vertical="top" wrapText="1"/>
    </xf>
    <xf numFmtId="0" fontId="23" fillId="9" borderId="5" xfId="18" applyFont="1" applyFill="1" applyBorder="1" applyAlignment="1">
      <alignment horizontal="left" vertical="top" wrapText="1"/>
    </xf>
    <xf numFmtId="165" fontId="24" fillId="0" borderId="5" xfId="18" applyNumberFormat="1" applyFont="1" applyBorder="1" applyAlignment="1">
      <alignment horizontal="center" vertical="top" shrinkToFit="1"/>
    </xf>
    <xf numFmtId="0" fontId="23" fillId="0" borderId="5" xfId="18" applyFont="1" applyBorder="1" applyAlignment="1">
      <alignment horizontal="center" vertical="top" wrapText="1"/>
    </xf>
    <xf numFmtId="0" fontId="23" fillId="10" borderId="5" xfId="18" applyFont="1" applyFill="1" applyBorder="1" applyAlignment="1">
      <alignment horizontal="center" vertical="top" wrapText="1"/>
    </xf>
    <xf numFmtId="0" fontId="25" fillId="10" borderId="5" xfId="18" applyFont="1" applyFill="1" applyBorder="1" applyAlignment="1">
      <alignment horizontal="center" vertical="top" wrapText="1"/>
    </xf>
    <xf numFmtId="0" fontId="25" fillId="0" borderId="5" xfId="18" applyFont="1" applyBorder="1" applyAlignment="1">
      <alignment horizontal="center" vertical="top" wrapText="1"/>
    </xf>
    <xf numFmtId="0" fontId="26" fillId="0" borderId="5" xfId="18" applyFont="1" applyBorder="1" applyAlignment="1">
      <alignment horizontal="left" wrapText="1"/>
    </xf>
    <xf numFmtId="0" fontId="25" fillId="9" borderId="5" xfId="18" applyFont="1" applyFill="1" applyBorder="1" applyAlignment="1">
      <alignment horizontal="center" vertical="top" wrapText="1"/>
    </xf>
    <xf numFmtId="0" fontId="26" fillId="10" borderId="5" xfId="18" applyFont="1" applyFill="1" applyBorder="1" applyAlignment="1">
      <alignment horizontal="left" wrapText="1"/>
    </xf>
    <xf numFmtId="0" fontId="26" fillId="9" borderId="5" xfId="18" applyFont="1" applyFill="1" applyBorder="1" applyAlignment="1">
      <alignment horizontal="left" wrapText="1"/>
    </xf>
    <xf numFmtId="166" fontId="24" fillId="11" borderId="5" xfId="18" applyNumberFormat="1" applyFont="1" applyFill="1" applyBorder="1" applyAlignment="1">
      <alignment horizontal="center" vertical="top" shrinkToFit="1"/>
    </xf>
    <xf numFmtId="3" fontId="24" fillId="11" borderId="5" xfId="18" applyNumberFormat="1" applyFont="1" applyFill="1" applyBorder="1" applyAlignment="1">
      <alignment horizontal="right" vertical="top" shrinkToFit="1"/>
    </xf>
    <xf numFmtId="3" fontId="10" fillId="0" borderId="5" xfId="18" applyNumberFormat="1" applyFont="1" applyBorder="1" applyAlignment="1">
      <alignment horizontal="right" vertical="top"/>
    </xf>
    <xf numFmtId="0" fontId="23" fillId="9" borderId="5" xfId="19" applyFont="1" applyFill="1" applyBorder="1" applyAlignment="1">
      <alignment horizontal="left" vertical="top" wrapText="1"/>
    </xf>
    <xf numFmtId="165" fontId="24" fillId="0" borderId="5" xfId="19" applyNumberFormat="1" applyFont="1" applyBorder="1" applyAlignment="1">
      <alignment horizontal="center" vertical="top" shrinkToFit="1"/>
    </xf>
    <xf numFmtId="0" fontId="24" fillId="0" borderId="5" xfId="19" applyFont="1" applyBorder="1" applyAlignment="1">
      <alignment horizontal="center" vertical="center" shrinkToFit="1"/>
    </xf>
    <xf numFmtId="0" fontId="23" fillId="0" borderId="5" xfId="19" applyFont="1" applyBorder="1" applyAlignment="1">
      <alignment horizontal="center" vertical="top" wrapText="1"/>
    </xf>
    <xf numFmtId="0" fontId="23" fillId="10" borderId="5" xfId="19" applyFont="1" applyFill="1" applyBorder="1" applyAlignment="1">
      <alignment horizontal="center" vertical="top" wrapText="1"/>
    </xf>
    <xf numFmtId="0" fontId="25" fillId="10" borderId="5" xfId="19" applyFont="1" applyFill="1" applyBorder="1" applyAlignment="1">
      <alignment horizontal="center" vertical="top" wrapText="1"/>
    </xf>
    <xf numFmtId="0" fontId="25" fillId="0" borderId="5" xfId="19" applyFont="1" applyBorder="1" applyAlignment="1">
      <alignment horizontal="center" vertical="top" wrapText="1"/>
    </xf>
    <xf numFmtId="0" fontId="26" fillId="0" borderId="5" xfId="19" applyFont="1" applyBorder="1" applyAlignment="1">
      <alignment horizontal="left" wrapText="1"/>
    </xf>
    <xf numFmtId="0" fontId="25" fillId="9" borderId="5" xfId="19" applyFont="1" applyFill="1" applyBorder="1" applyAlignment="1">
      <alignment horizontal="center" vertical="top" wrapText="1"/>
    </xf>
    <xf numFmtId="0" fontId="26" fillId="10" borderId="5" xfId="19" applyFont="1" applyFill="1" applyBorder="1" applyAlignment="1">
      <alignment horizontal="left" wrapText="1"/>
    </xf>
    <xf numFmtId="0" fontId="26" fillId="9" borderId="5" xfId="19" applyFont="1" applyFill="1" applyBorder="1" applyAlignment="1">
      <alignment horizontal="left" wrapText="1"/>
    </xf>
    <xf numFmtId="166" fontId="24" fillId="11" borderId="5" xfId="19" applyNumberFormat="1" applyFont="1" applyFill="1" applyBorder="1" applyAlignment="1">
      <alignment horizontal="center" vertical="top" shrinkToFit="1"/>
    </xf>
    <xf numFmtId="3" fontId="24" fillId="11" borderId="5" xfId="19" applyNumberFormat="1" applyFont="1" applyFill="1" applyBorder="1" applyAlignment="1">
      <alignment horizontal="right" vertical="top" shrinkToFit="1"/>
    </xf>
    <xf numFmtId="0" fontId="23" fillId="9" borderId="5" xfId="20" applyFont="1" applyFill="1" applyBorder="1" applyAlignment="1">
      <alignment horizontal="left" vertical="top" wrapText="1"/>
    </xf>
    <xf numFmtId="165" fontId="24" fillId="0" borderId="5" xfId="20" applyNumberFormat="1" applyFont="1" applyBorder="1" applyAlignment="1">
      <alignment horizontal="center" vertical="top" shrinkToFit="1"/>
    </xf>
    <xf numFmtId="0" fontId="24" fillId="0" borderId="5" xfId="20" applyFont="1" applyBorder="1" applyAlignment="1">
      <alignment horizontal="center" vertical="center" shrinkToFit="1"/>
    </xf>
    <xf numFmtId="0" fontId="23" fillId="10" borderId="5" xfId="20" applyFont="1" applyFill="1" applyBorder="1" applyAlignment="1">
      <alignment horizontal="center" vertical="top" wrapText="1"/>
    </xf>
    <xf numFmtId="0" fontId="25" fillId="10" borderId="5" xfId="20" applyFont="1" applyFill="1" applyBorder="1" applyAlignment="1">
      <alignment horizontal="center" vertical="top" wrapText="1"/>
    </xf>
    <xf numFmtId="0" fontId="25" fillId="0" borderId="5" xfId="20" applyFont="1" applyBorder="1" applyAlignment="1">
      <alignment horizontal="center" vertical="top" wrapText="1"/>
    </xf>
    <xf numFmtId="0" fontId="26" fillId="0" borderId="5" xfId="20" applyFont="1" applyBorder="1" applyAlignment="1">
      <alignment horizontal="left" wrapText="1"/>
    </xf>
    <xf numFmtId="0" fontId="25" fillId="9" borderId="5" xfId="20" applyFont="1" applyFill="1" applyBorder="1" applyAlignment="1">
      <alignment horizontal="center" vertical="top" wrapText="1"/>
    </xf>
    <xf numFmtId="0" fontId="26" fillId="10" borderId="5" xfId="20" applyFont="1" applyFill="1" applyBorder="1" applyAlignment="1">
      <alignment horizontal="left" wrapText="1"/>
    </xf>
    <xf numFmtId="0" fontId="26" fillId="9" borderId="5" xfId="20" applyFont="1" applyFill="1" applyBorder="1" applyAlignment="1">
      <alignment horizontal="left" wrapText="1"/>
    </xf>
    <xf numFmtId="4" fontId="23" fillId="11" borderId="5" xfId="20" applyNumberFormat="1" applyFont="1" applyFill="1" applyBorder="1" applyAlignment="1">
      <alignment horizontal="center" vertical="top" wrapText="1"/>
    </xf>
    <xf numFmtId="0" fontId="23" fillId="0" borderId="5" xfId="20" applyFont="1" applyBorder="1" applyAlignment="1">
      <alignment horizontal="center" vertical="top" wrapText="1"/>
    </xf>
    <xf numFmtId="3" fontId="23" fillId="11" borderId="5" xfId="20" applyNumberFormat="1" applyFont="1" applyFill="1" applyBorder="1" applyAlignment="1">
      <alignment horizontal="right" vertical="top" wrapText="1"/>
    </xf>
    <xf numFmtId="0" fontId="23" fillId="9" borderId="5" xfId="21" applyFont="1" applyFill="1" applyBorder="1" applyAlignment="1">
      <alignment horizontal="left" vertical="top" wrapText="1"/>
    </xf>
    <xf numFmtId="165" fontId="24" fillId="0" borderId="5" xfId="21" applyNumberFormat="1" applyFont="1" applyBorder="1" applyAlignment="1">
      <alignment horizontal="center" vertical="top" shrinkToFit="1"/>
    </xf>
    <xf numFmtId="0" fontId="24" fillId="0" borderId="5" xfId="21" applyFont="1" applyBorder="1" applyAlignment="1">
      <alignment horizontal="center" vertical="center" shrinkToFit="1"/>
    </xf>
    <xf numFmtId="0" fontId="31" fillId="0" borderId="5" xfId="21" applyFont="1" applyBorder="1" applyAlignment="1">
      <alignment horizontal="center" vertical="top" wrapText="1"/>
    </xf>
    <xf numFmtId="0" fontId="23" fillId="10" borderId="5" xfId="21" applyFont="1" applyFill="1" applyBorder="1" applyAlignment="1">
      <alignment horizontal="center" vertical="top" wrapText="1"/>
    </xf>
    <xf numFmtId="0" fontId="25" fillId="10" borderId="5" xfId="21" applyFont="1" applyFill="1" applyBorder="1" applyAlignment="1">
      <alignment horizontal="center" vertical="top" wrapText="1"/>
    </xf>
    <xf numFmtId="0" fontId="25" fillId="0" borderId="5" xfId="21" applyFont="1" applyBorder="1" applyAlignment="1">
      <alignment horizontal="center" vertical="top" wrapText="1"/>
    </xf>
    <xf numFmtId="0" fontId="26" fillId="0" borderId="5" xfId="21" applyFont="1" applyBorder="1" applyAlignment="1">
      <alignment horizontal="left" wrapText="1"/>
    </xf>
    <xf numFmtId="0" fontId="25" fillId="9" borderId="5" xfId="21" applyFont="1" applyFill="1" applyBorder="1" applyAlignment="1">
      <alignment horizontal="center" vertical="top" wrapText="1"/>
    </xf>
    <xf numFmtId="0" fontId="26" fillId="10" borderId="5" xfId="21" applyFont="1" applyFill="1" applyBorder="1" applyAlignment="1">
      <alignment horizontal="left" wrapText="1"/>
    </xf>
    <xf numFmtId="0" fontId="26" fillId="9" borderId="5" xfId="21" applyFont="1" applyFill="1" applyBorder="1" applyAlignment="1">
      <alignment horizontal="left" wrapText="1"/>
    </xf>
    <xf numFmtId="166" fontId="24" fillId="11" borderId="5" xfId="21" applyNumberFormat="1" applyFont="1" applyFill="1" applyBorder="1" applyAlignment="1">
      <alignment horizontal="center" vertical="top" shrinkToFit="1"/>
    </xf>
    <xf numFmtId="0" fontId="23" fillId="0" borderId="5" xfId="21" applyFont="1" applyBorder="1" applyAlignment="1">
      <alignment horizontal="center" vertical="top" wrapText="1"/>
    </xf>
    <xf numFmtId="3" fontId="24" fillId="11" borderId="5" xfId="21" applyNumberFormat="1" applyFont="1" applyFill="1" applyBorder="1" applyAlignment="1">
      <alignment horizontal="right" vertical="top" shrinkToFit="1"/>
    </xf>
    <xf numFmtId="0" fontId="23" fillId="9" borderId="5" xfId="22" applyFont="1" applyFill="1" applyBorder="1" applyAlignment="1">
      <alignment horizontal="left" vertical="top" wrapText="1"/>
    </xf>
    <xf numFmtId="165" fontId="24" fillId="0" borderId="5" xfId="22" applyNumberFormat="1" applyFont="1" applyBorder="1" applyAlignment="1">
      <alignment horizontal="center" vertical="top" shrinkToFit="1"/>
    </xf>
    <xf numFmtId="0" fontId="24" fillId="0" borderId="5" xfId="22" applyFont="1" applyBorder="1" applyAlignment="1">
      <alignment horizontal="center" vertical="center" shrinkToFit="1"/>
    </xf>
    <xf numFmtId="0" fontId="23" fillId="0" borderId="5" xfId="22" applyFont="1" applyBorder="1" applyAlignment="1">
      <alignment horizontal="center" vertical="top" wrapText="1"/>
    </xf>
    <xf numFmtId="0" fontId="23" fillId="10" borderId="5" xfId="22" applyFont="1" applyFill="1" applyBorder="1" applyAlignment="1">
      <alignment horizontal="center" vertical="top" wrapText="1"/>
    </xf>
    <xf numFmtId="0" fontId="25" fillId="10" borderId="5" xfId="22" applyFont="1" applyFill="1" applyBorder="1" applyAlignment="1">
      <alignment horizontal="center" vertical="top" wrapText="1"/>
    </xf>
    <xf numFmtId="0" fontId="25" fillId="0" borderId="5" xfId="22" applyFont="1" applyBorder="1" applyAlignment="1">
      <alignment horizontal="center" vertical="top" wrapText="1"/>
    </xf>
    <xf numFmtId="0" fontId="26" fillId="0" borderId="5" xfId="22" applyFont="1" applyBorder="1" applyAlignment="1">
      <alignment horizontal="left" wrapText="1"/>
    </xf>
    <xf numFmtId="0" fontId="25" fillId="9" borderId="5" xfId="22" applyFont="1" applyFill="1" applyBorder="1" applyAlignment="1">
      <alignment horizontal="center" vertical="top" wrapText="1"/>
    </xf>
    <xf numFmtId="0" fontId="26" fillId="10" borderId="5" xfId="22" applyFont="1" applyFill="1" applyBorder="1" applyAlignment="1">
      <alignment horizontal="left" wrapText="1"/>
    </xf>
    <xf numFmtId="0" fontId="26" fillId="9" borderId="5" xfId="22" applyFont="1" applyFill="1" applyBorder="1" applyAlignment="1">
      <alignment horizontal="left" wrapText="1"/>
    </xf>
    <xf numFmtId="4" fontId="23" fillId="11" borderId="5" xfId="22" applyNumberFormat="1" applyFont="1" applyFill="1" applyBorder="1" applyAlignment="1">
      <alignment horizontal="center" vertical="top" wrapText="1"/>
    </xf>
    <xf numFmtId="3" fontId="23" fillId="11" borderId="5" xfId="22" applyNumberFormat="1" applyFont="1" applyFill="1" applyBorder="1" applyAlignment="1">
      <alignment horizontal="right" vertical="top" wrapText="1"/>
    </xf>
    <xf numFmtId="0" fontId="23" fillId="9" borderId="5" xfId="23" applyFont="1" applyFill="1" applyBorder="1" applyAlignment="1">
      <alignment horizontal="left" vertical="top" wrapText="1"/>
    </xf>
    <xf numFmtId="165" fontId="24" fillId="0" borderId="5" xfId="23" applyNumberFormat="1" applyFont="1" applyBorder="1" applyAlignment="1">
      <alignment horizontal="center" vertical="top" shrinkToFit="1"/>
    </xf>
    <xf numFmtId="0" fontId="23" fillId="0" borderId="5" xfId="23" applyFont="1" applyBorder="1" applyAlignment="1">
      <alignment horizontal="center" vertical="top" wrapText="1"/>
    </xf>
    <xf numFmtId="0" fontId="24" fillId="0" borderId="11" xfId="23" applyFont="1" applyBorder="1" applyAlignment="1">
      <alignment vertical="center" shrinkToFit="1"/>
    </xf>
    <xf numFmtId="0" fontId="23" fillId="10" borderId="5" xfId="23" applyFont="1" applyFill="1" applyBorder="1" applyAlignment="1">
      <alignment horizontal="center" vertical="top" wrapText="1"/>
    </xf>
    <xf numFmtId="0" fontId="25" fillId="10" borderId="5" xfId="23" applyFont="1" applyFill="1" applyBorder="1" applyAlignment="1">
      <alignment horizontal="center" vertical="top" wrapText="1"/>
    </xf>
    <xf numFmtId="0" fontId="25" fillId="0" borderId="5" xfId="23" applyFont="1" applyBorder="1" applyAlignment="1">
      <alignment horizontal="center" vertical="top" wrapText="1"/>
    </xf>
    <xf numFmtId="0" fontId="26" fillId="0" borderId="5" xfId="23" applyFont="1" applyBorder="1" applyAlignment="1">
      <alignment horizontal="left" wrapText="1"/>
    </xf>
    <xf numFmtId="0" fontId="25" fillId="9" borderId="5" xfId="23" applyFont="1" applyFill="1" applyBorder="1" applyAlignment="1">
      <alignment horizontal="center" vertical="top" wrapText="1"/>
    </xf>
    <xf numFmtId="0" fontId="26" fillId="10" borderId="5" xfId="23" applyFont="1" applyFill="1" applyBorder="1" applyAlignment="1">
      <alignment horizontal="left" wrapText="1"/>
    </xf>
    <xf numFmtId="0" fontId="26" fillId="9" borderId="5" xfId="23" applyFont="1" applyFill="1" applyBorder="1" applyAlignment="1">
      <alignment horizontal="left" wrapText="1"/>
    </xf>
    <xf numFmtId="4" fontId="23" fillId="11" borderId="5" xfId="23" applyNumberFormat="1" applyFont="1" applyFill="1" applyBorder="1" applyAlignment="1">
      <alignment horizontal="center" vertical="top" wrapText="1"/>
    </xf>
    <xf numFmtId="3" fontId="23" fillId="11" borderId="5" xfId="23" applyNumberFormat="1" applyFont="1" applyFill="1" applyBorder="1" applyAlignment="1">
      <alignment horizontal="right" vertical="top" wrapText="1"/>
    </xf>
    <xf numFmtId="0" fontId="23" fillId="9" borderId="5" xfId="24" applyFont="1" applyFill="1" applyBorder="1" applyAlignment="1">
      <alignment horizontal="left" vertical="top" wrapText="1"/>
    </xf>
    <xf numFmtId="165" fontId="24" fillId="0" borderId="5" xfId="24" applyNumberFormat="1" applyFont="1" applyBorder="1" applyAlignment="1">
      <alignment horizontal="center" vertical="top" shrinkToFit="1"/>
    </xf>
    <xf numFmtId="0" fontId="24" fillId="0" borderId="11" xfId="24" applyFont="1" applyBorder="1" applyAlignment="1">
      <alignment vertical="center" shrinkToFit="1"/>
    </xf>
    <xf numFmtId="0" fontId="23" fillId="0" borderId="5" xfId="24" applyFont="1" applyBorder="1" applyAlignment="1">
      <alignment horizontal="center" vertical="top" wrapText="1"/>
    </xf>
    <xf numFmtId="0" fontId="23" fillId="10" borderId="5" xfId="24" applyFont="1" applyFill="1" applyBorder="1" applyAlignment="1">
      <alignment horizontal="center" vertical="top" wrapText="1"/>
    </xf>
    <xf numFmtId="0" fontId="25" fillId="10" borderId="5" xfId="24" applyFont="1" applyFill="1" applyBorder="1" applyAlignment="1">
      <alignment horizontal="center" vertical="top" wrapText="1"/>
    </xf>
    <xf numFmtId="0" fontId="25" fillId="0" borderId="5" xfId="24" applyFont="1" applyBorder="1" applyAlignment="1">
      <alignment horizontal="center" vertical="top" wrapText="1"/>
    </xf>
    <xf numFmtId="0" fontId="26" fillId="0" borderId="5" xfId="24" applyFont="1" applyBorder="1" applyAlignment="1">
      <alignment horizontal="left" wrapText="1"/>
    </xf>
    <xf numFmtId="0" fontId="25" fillId="9" borderId="5" xfId="24" applyFont="1" applyFill="1" applyBorder="1" applyAlignment="1">
      <alignment horizontal="center" vertical="top" wrapText="1"/>
    </xf>
    <xf numFmtId="0" fontId="26" fillId="10" borderId="5" xfId="24" applyFont="1" applyFill="1" applyBorder="1" applyAlignment="1">
      <alignment horizontal="left" wrapText="1"/>
    </xf>
    <xf numFmtId="0" fontId="26" fillId="9" borderId="5" xfId="24" applyFont="1" applyFill="1" applyBorder="1" applyAlignment="1">
      <alignment horizontal="left" wrapText="1"/>
    </xf>
    <xf numFmtId="4" fontId="23" fillId="0" borderId="5" xfId="24" applyNumberFormat="1" applyFont="1" applyBorder="1" applyAlignment="1">
      <alignment horizontal="left" vertical="center" wrapText="1" indent="4"/>
    </xf>
    <xf numFmtId="4" fontId="23" fillId="0" borderId="5" xfId="24" applyNumberFormat="1" applyFont="1" applyBorder="1" applyAlignment="1">
      <alignment horizontal="center" vertical="top" wrapText="1"/>
    </xf>
    <xf numFmtId="3" fontId="23" fillId="11" borderId="5" xfId="24" applyNumberFormat="1" applyFont="1" applyFill="1" applyBorder="1" applyAlignment="1">
      <alignment horizontal="right" vertical="center" wrapText="1"/>
    </xf>
    <xf numFmtId="0" fontId="23" fillId="9" borderId="5" xfId="25" applyFont="1" applyFill="1" applyBorder="1" applyAlignment="1">
      <alignment horizontal="left" vertical="top" wrapText="1"/>
    </xf>
    <xf numFmtId="165" fontId="24" fillId="0" borderId="5" xfId="25" applyNumberFormat="1" applyFont="1" applyBorder="1" applyAlignment="1">
      <alignment horizontal="center" vertical="center" shrinkToFit="1"/>
    </xf>
    <xf numFmtId="165" fontId="24" fillId="0" borderId="5" xfId="25" applyNumberFormat="1" applyFont="1" applyBorder="1" applyAlignment="1">
      <alignment horizontal="center" vertical="top" shrinkToFit="1"/>
    </xf>
    <xf numFmtId="0" fontId="24" fillId="0" borderId="5" xfId="25" applyFont="1" applyBorder="1" applyAlignment="1">
      <alignment horizontal="center" vertical="center" shrinkToFit="1"/>
    </xf>
    <xf numFmtId="0" fontId="23" fillId="0" borderId="5" xfId="25" applyFont="1" applyBorder="1" applyAlignment="1">
      <alignment horizontal="center" vertical="top" wrapText="1"/>
    </xf>
    <xf numFmtId="0" fontId="23" fillId="10" borderId="5" xfId="25" applyFont="1" applyFill="1" applyBorder="1" applyAlignment="1">
      <alignment horizontal="center" vertical="top" wrapText="1"/>
    </xf>
    <xf numFmtId="0" fontId="25" fillId="10" borderId="5" xfId="25" applyFont="1" applyFill="1" applyBorder="1" applyAlignment="1">
      <alignment horizontal="center" vertical="top" wrapText="1"/>
    </xf>
    <xf numFmtId="0" fontId="25" fillId="0" borderId="5" xfId="25" applyFont="1" applyBorder="1" applyAlignment="1">
      <alignment horizontal="center" vertical="top" wrapText="1"/>
    </xf>
    <xf numFmtId="0" fontId="26" fillId="0" borderId="5" xfId="25" applyFont="1" applyBorder="1" applyAlignment="1">
      <alignment horizontal="left" wrapText="1"/>
    </xf>
    <xf numFmtId="0" fontId="25" fillId="9" borderId="5" xfId="25" applyFont="1" applyFill="1" applyBorder="1" applyAlignment="1">
      <alignment horizontal="center" vertical="top" wrapText="1"/>
    </xf>
    <xf numFmtId="0" fontId="26" fillId="10" borderId="5" xfId="25" applyFont="1" applyFill="1" applyBorder="1" applyAlignment="1">
      <alignment horizontal="left" wrapText="1"/>
    </xf>
    <xf numFmtId="0" fontId="26" fillId="9" borderId="5" xfId="25" applyFont="1" applyFill="1" applyBorder="1" applyAlignment="1">
      <alignment horizontal="left" wrapText="1"/>
    </xf>
    <xf numFmtId="4" fontId="23" fillId="0" borderId="5" xfId="25" applyNumberFormat="1" applyFont="1" applyBorder="1" applyAlignment="1">
      <alignment horizontal="left" vertical="center" wrapText="1" indent="4"/>
    </xf>
    <xf numFmtId="4" fontId="23" fillId="0" borderId="5" xfId="25" applyNumberFormat="1" applyFont="1" applyBorder="1" applyAlignment="1">
      <alignment horizontal="center" vertical="top" wrapText="1"/>
    </xf>
    <xf numFmtId="3" fontId="23" fillId="11" borderId="5" xfId="25" applyNumberFormat="1" applyFont="1" applyFill="1" applyBorder="1" applyAlignment="1">
      <alignment horizontal="right" vertical="center" wrapText="1"/>
    </xf>
    <xf numFmtId="0" fontId="23" fillId="9" borderId="5" xfId="26" applyFont="1" applyFill="1" applyBorder="1" applyAlignment="1">
      <alignment horizontal="left" vertical="top" wrapText="1"/>
    </xf>
    <xf numFmtId="165" fontId="24" fillId="0" borderId="5" xfId="26" applyNumberFormat="1" applyFont="1" applyBorder="1" applyAlignment="1">
      <alignment horizontal="center" vertical="top" shrinkToFit="1"/>
    </xf>
    <xf numFmtId="0" fontId="23" fillId="0" borderId="5" xfId="26" applyFont="1" applyBorder="1" applyAlignment="1">
      <alignment horizontal="center" vertical="top" wrapText="1"/>
    </xf>
    <xf numFmtId="0" fontId="24" fillId="0" borderId="5" xfId="26" applyFont="1" applyBorder="1" applyAlignment="1">
      <alignment horizontal="center" vertical="center" shrinkToFit="1"/>
    </xf>
    <xf numFmtId="0" fontId="23" fillId="10" borderId="5" xfId="26" applyFont="1" applyFill="1" applyBorder="1" applyAlignment="1">
      <alignment horizontal="center" vertical="top" wrapText="1"/>
    </xf>
    <xf numFmtId="0" fontId="25" fillId="10" borderId="5" xfId="26" applyFont="1" applyFill="1" applyBorder="1" applyAlignment="1">
      <alignment horizontal="center" vertical="top" wrapText="1"/>
    </xf>
    <xf numFmtId="0" fontId="25" fillId="0" borderId="5" xfId="26" applyFont="1" applyBorder="1" applyAlignment="1">
      <alignment horizontal="center" vertical="top" wrapText="1"/>
    </xf>
    <xf numFmtId="0" fontId="26" fillId="0" borderId="5" xfId="26" applyFont="1" applyBorder="1" applyAlignment="1">
      <alignment horizontal="left" wrapText="1"/>
    </xf>
    <xf numFmtId="0" fontId="25" fillId="9" borderId="5" xfId="26" applyFont="1" applyFill="1" applyBorder="1" applyAlignment="1">
      <alignment horizontal="center" vertical="top" wrapText="1"/>
    </xf>
    <xf numFmtId="0" fontId="26" fillId="10" borderId="5" xfId="26" applyFont="1" applyFill="1" applyBorder="1" applyAlignment="1">
      <alignment horizontal="left" wrapText="1"/>
    </xf>
    <xf numFmtId="0" fontId="26" fillId="9" borderId="5" xfId="26" applyFont="1" applyFill="1" applyBorder="1" applyAlignment="1">
      <alignment horizontal="left" wrapText="1"/>
    </xf>
    <xf numFmtId="4" fontId="23" fillId="0" borderId="5" xfId="26" applyNumberFormat="1" applyFont="1" applyBorder="1" applyAlignment="1">
      <alignment horizontal="left" vertical="center" wrapText="1" indent="4"/>
    </xf>
    <xf numFmtId="4" fontId="23" fillId="0" borderId="5" xfId="26" applyNumberFormat="1" applyFont="1" applyBorder="1" applyAlignment="1">
      <alignment horizontal="center" vertical="top" wrapText="1"/>
    </xf>
    <xf numFmtId="3" fontId="23" fillId="11" borderId="5" xfId="26" applyNumberFormat="1" applyFont="1" applyFill="1" applyBorder="1" applyAlignment="1">
      <alignment horizontal="right" vertical="center" wrapText="1"/>
    </xf>
    <xf numFmtId="0" fontId="23" fillId="9" borderId="9" xfId="27" applyFont="1" applyFill="1" applyBorder="1" applyAlignment="1">
      <alignment horizontal="center" vertical="center" wrapText="1"/>
    </xf>
    <xf numFmtId="165" fontId="24" fillId="0" borderId="9" xfId="27" applyNumberFormat="1" applyFont="1" applyBorder="1" applyAlignment="1">
      <alignment horizontal="center" vertical="center" shrinkToFit="1"/>
    </xf>
    <xf numFmtId="0" fontId="24" fillId="0" borderId="5" xfId="27" applyFont="1" applyBorder="1" applyAlignment="1">
      <alignment horizontal="center" vertical="center" shrinkToFit="1"/>
    </xf>
    <xf numFmtId="0" fontId="23" fillId="0" borderId="9" xfId="27" applyFont="1" applyBorder="1" applyAlignment="1">
      <alignment horizontal="center" vertical="center" wrapText="1"/>
    </xf>
    <xf numFmtId="0" fontId="23" fillId="10" borderId="5" xfId="27" applyFont="1" applyFill="1" applyBorder="1" applyAlignment="1">
      <alignment horizontal="center" vertical="top" wrapText="1"/>
    </xf>
    <xf numFmtId="0" fontId="25" fillId="10" borderId="5" xfId="27" applyFont="1" applyFill="1" applyBorder="1" applyAlignment="1">
      <alignment horizontal="center" vertical="top" wrapText="1"/>
    </xf>
    <xf numFmtId="0" fontId="25" fillId="0" borderId="5" xfId="27" applyFont="1" applyBorder="1" applyAlignment="1">
      <alignment horizontal="center" vertical="top" wrapText="1"/>
    </xf>
    <xf numFmtId="0" fontId="26" fillId="0" borderId="5" xfId="27" applyFont="1" applyBorder="1" applyAlignment="1">
      <alignment horizontal="left" wrapText="1"/>
    </xf>
    <xf numFmtId="0" fontId="25" fillId="9" borderId="5" xfId="27" applyFont="1" applyFill="1" applyBorder="1" applyAlignment="1">
      <alignment horizontal="center" vertical="top" wrapText="1"/>
    </xf>
    <xf numFmtId="0" fontId="26" fillId="10" borderId="5" xfId="27" applyFont="1" applyFill="1" applyBorder="1" applyAlignment="1">
      <alignment horizontal="left" wrapText="1"/>
    </xf>
    <xf numFmtId="0" fontId="26" fillId="9" borderId="5" xfId="27" applyFont="1" applyFill="1" applyBorder="1" applyAlignment="1">
      <alignment horizontal="left" wrapText="1"/>
    </xf>
    <xf numFmtId="4" fontId="23" fillId="0" borderId="5" xfId="27" applyNumberFormat="1" applyFont="1" applyBorder="1" applyAlignment="1">
      <alignment horizontal="left" vertical="center" wrapText="1" indent="4"/>
    </xf>
    <xf numFmtId="4" fontId="23" fillId="0" borderId="9" xfId="27" applyNumberFormat="1" applyFont="1" applyBorder="1" applyAlignment="1">
      <alignment horizontal="center" vertical="top" wrapText="1"/>
    </xf>
    <xf numFmtId="0" fontId="23" fillId="0" borderId="9" xfId="27" applyFont="1" applyBorder="1" applyAlignment="1">
      <alignment horizontal="center" vertical="top" wrapText="1"/>
    </xf>
    <xf numFmtId="3" fontId="23" fillId="11" borderId="5" xfId="27" applyNumberFormat="1" applyFont="1" applyFill="1" applyBorder="1" applyAlignment="1">
      <alignment horizontal="right" vertical="center" wrapText="1"/>
    </xf>
    <xf numFmtId="0" fontId="23" fillId="9" borderId="5" xfId="28" applyFont="1" applyFill="1" applyBorder="1" applyAlignment="1">
      <alignment horizontal="left" vertical="top" wrapText="1"/>
    </xf>
    <xf numFmtId="165" fontId="24" fillId="0" borderId="5" xfId="28" applyNumberFormat="1" applyFont="1" applyBorder="1" applyAlignment="1">
      <alignment horizontal="center" vertical="top" shrinkToFit="1"/>
    </xf>
    <xf numFmtId="0" fontId="24" fillId="0" borderId="5" xfId="28" applyFont="1" applyBorder="1" applyAlignment="1">
      <alignment horizontal="center" vertical="center" shrinkToFit="1"/>
    </xf>
    <xf numFmtId="0" fontId="23" fillId="0" borderId="5" xfId="28" applyFont="1" applyBorder="1" applyAlignment="1">
      <alignment horizontal="center" vertical="top" wrapText="1"/>
    </xf>
    <xf numFmtId="0" fontId="23" fillId="10" borderId="5" xfId="28" applyFont="1" applyFill="1" applyBorder="1" applyAlignment="1">
      <alignment horizontal="center" vertical="top" wrapText="1"/>
    </xf>
    <xf numFmtId="0" fontId="25" fillId="10" borderId="5" xfId="28" applyFont="1" applyFill="1" applyBorder="1" applyAlignment="1">
      <alignment horizontal="center" vertical="top" wrapText="1"/>
    </xf>
    <xf numFmtId="0" fontId="25" fillId="0" borderId="5" xfId="28" applyFont="1" applyBorder="1" applyAlignment="1">
      <alignment horizontal="center" vertical="top" wrapText="1"/>
    </xf>
    <xf numFmtId="0" fontId="26" fillId="0" borderId="5" xfId="28" applyFont="1" applyBorder="1" applyAlignment="1">
      <alignment horizontal="left" wrapText="1"/>
    </xf>
    <xf numFmtId="0" fontId="25" fillId="9" borderId="5" xfId="28" applyFont="1" applyFill="1" applyBorder="1" applyAlignment="1">
      <alignment horizontal="center" vertical="top" wrapText="1"/>
    </xf>
    <xf numFmtId="0" fontId="26" fillId="10" borderId="5" xfId="28" applyFont="1" applyFill="1" applyBorder="1" applyAlignment="1">
      <alignment horizontal="left" wrapText="1"/>
    </xf>
    <xf numFmtId="0" fontId="26" fillId="9" borderId="5" xfId="28" applyFont="1" applyFill="1" applyBorder="1" applyAlignment="1">
      <alignment horizontal="left" wrapText="1"/>
    </xf>
    <xf numFmtId="4" fontId="23" fillId="0" borderId="5" xfId="28" applyNumberFormat="1" applyFont="1" applyBorder="1" applyAlignment="1">
      <alignment horizontal="left" vertical="center" wrapText="1" indent="4"/>
    </xf>
    <xf numFmtId="4" fontId="23" fillId="0" borderId="5" xfId="28" applyNumberFormat="1" applyFont="1" applyBorder="1" applyAlignment="1">
      <alignment horizontal="center" vertical="top" wrapText="1"/>
    </xf>
    <xf numFmtId="3" fontId="23" fillId="11" borderId="5" xfId="28" applyNumberFormat="1" applyFont="1" applyFill="1" applyBorder="1" applyAlignment="1">
      <alignment horizontal="right" vertical="center" wrapText="1"/>
    </xf>
    <xf numFmtId="0" fontId="23" fillId="9" borderId="5" xfId="29" applyFont="1" applyFill="1" applyBorder="1" applyAlignment="1">
      <alignment horizontal="left" vertical="top" wrapText="1"/>
    </xf>
    <xf numFmtId="165" fontId="24" fillId="0" borderId="5" xfId="29" applyNumberFormat="1" applyFont="1" applyBorder="1" applyAlignment="1">
      <alignment horizontal="center" vertical="top" shrinkToFit="1"/>
    </xf>
    <xf numFmtId="0" fontId="24" fillId="0" borderId="5" xfId="29" applyFont="1" applyBorder="1" applyAlignment="1">
      <alignment horizontal="center" vertical="center" shrinkToFit="1"/>
    </xf>
    <xf numFmtId="0" fontId="23" fillId="0" borderId="5" xfId="29" applyFont="1" applyBorder="1" applyAlignment="1">
      <alignment horizontal="center" vertical="top" wrapText="1"/>
    </xf>
    <xf numFmtId="0" fontId="23" fillId="10" borderId="5" xfId="29" applyFont="1" applyFill="1" applyBorder="1" applyAlignment="1">
      <alignment horizontal="center" vertical="top" wrapText="1"/>
    </xf>
    <xf numFmtId="0" fontId="25" fillId="10" borderId="5" xfId="29" applyFont="1" applyFill="1" applyBorder="1" applyAlignment="1">
      <alignment horizontal="center" vertical="top" wrapText="1"/>
    </xf>
    <xf numFmtId="0" fontId="25" fillId="0" borderId="5" xfId="29" applyFont="1" applyBorder="1" applyAlignment="1">
      <alignment horizontal="center" vertical="top" wrapText="1"/>
    </xf>
    <xf numFmtId="0" fontId="26" fillId="0" borderId="5" xfId="29" applyFont="1" applyBorder="1" applyAlignment="1">
      <alignment horizontal="left" wrapText="1"/>
    </xf>
    <xf numFmtId="0" fontId="25" fillId="9" borderId="5" xfId="29" applyFont="1" applyFill="1" applyBorder="1" applyAlignment="1">
      <alignment horizontal="center" vertical="top" wrapText="1"/>
    </xf>
    <xf numFmtId="0" fontId="26" fillId="10" borderId="5" xfId="29" applyFont="1" applyFill="1" applyBorder="1" applyAlignment="1">
      <alignment horizontal="left" wrapText="1"/>
    </xf>
    <xf numFmtId="0" fontId="26" fillId="9" borderId="5" xfId="29" applyFont="1" applyFill="1" applyBorder="1" applyAlignment="1">
      <alignment horizontal="left" wrapText="1"/>
    </xf>
    <xf numFmtId="4" fontId="23" fillId="0" borderId="5" xfId="29" applyNumberFormat="1" applyFont="1" applyBorder="1" applyAlignment="1">
      <alignment horizontal="left" vertical="center" wrapText="1" indent="4"/>
    </xf>
    <xf numFmtId="4" fontId="23" fillId="0" borderId="5" xfId="29" applyNumberFormat="1" applyFont="1" applyBorder="1" applyAlignment="1">
      <alignment horizontal="center" vertical="top" wrapText="1"/>
    </xf>
    <xf numFmtId="3" fontId="23" fillId="11" borderId="5" xfId="29" applyNumberFormat="1" applyFont="1" applyFill="1" applyBorder="1" applyAlignment="1">
      <alignment horizontal="right" vertical="center" wrapText="1"/>
    </xf>
    <xf numFmtId="0" fontId="23" fillId="9" borderId="5" xfId="30" applyFont="1" applyFill="1" applyBorder="1" applyAlignment="1">
      <alignment horizontal="left" vertical="top" wrapText="1"/>
    </xf>
    <xf numFmtId="165" fontId="24" fillId="0" borderId="5" xfId="30" applyNumberFormat="1" applyFont="1" applyBorder="1" applyAlignment="1">
      <alignment horizontal="center" vertical="top" shrinkToFit="1"/>
    </xf>
    <xf numFmtId="0" fontId="24" fillId="0" borderId="5" xfId="30" applyFont="1" applyBorder="1" applyAlignment="1">
      <alignment horizontal="center" vertical="center" shrinkToFit="1"/>
    </xf>
    <xf numFmtId="0" fontId="23" fillId="0" borderId="5" xfId="30" applyFont="1" applyBorder="1" applyAlignment="1">
      <alignment horizontal="center" vertical="top" wrapText="1"/>
    </xf>
    <xf numFmtId="0" fontId="23" fillId="10" borderId="5" xfId="30" applyFont="1" applyFill="1" applyBorder="1" applyAlignment="1">
      <alignment horizontal="center" vertical="top" wrapText="1"/>
    </xf>
    <xf numFmtId="0" fontId="25" fillId="10" borderId="5" xfId="30" applyFont="1" applyFill="1" applyBorder="1" applyAlignment="1">
      <alignment horizontal="center" vertical="top" wrapText="1"/>
    </xf>
    <xf numFmtId="0" fontId="25" fillId="0" borderId="5" xfId="30" applyFont="1" applyBorder="1" applyAlignment="1">
      <alignment horizontal="center" vertical="top" wrapText="1"/>
    </xf>
    <xf numFmtId="0" fontId="26" fillId="0" borderId="5" xfId="30" applyFont="1" applyBorder="1" applyAlignment="1">
      <alignment horizontal="left" wrapText="1"/>
    </xf>
    <xf numFmtId="0" fontId="25" fillId="9" borderId="5" xfId="30" applyFont="1" applyFill="1" applyBorder="1" applyAlignment="1">
      <alignment horizontal="center" vertical="top" wrapText="1"/>
    </xf>
    <xf numFmtId="0" fontId="26" fillId="10" borderId="5" xfId="30" applyFont="1" applyFill="1" applyBorder="1" applyAlignment="1">
      <alignment horizontal="left" wrapText="1"/>
    </xf>
    <xf numFmtId="0" fontId="26" fillId="9" borderId="5" xfId="30" applyFont="1" applyFill="1" applyBorder="1" applyAlignment="1">
      <alignment horizontal="left" wrapText="1"/>
    </xf>
    <xf numFmtId="4" fontId="23" fillId="0" borderId="5" xfId="30" applyNumberFormat="1" applyFont="1" applyBorder="1" applyAlignment="1">
      <alignment horizontal="left" vertical="center" wrapText="1" indent="4"/>
    </xf>
    <xf numFmtId="4" fontId="23" fillId="0" borderId="5" xfId="30" applyNumberFormat="1" applyFont="1" applyBorder="1" applyAlignment="1">
      <alignment horizontal="center" vertical="top" wrapText="1"/>
    </xf>
    <xf numFmtId="3" fontId="23" fillId="11" borderId="5" xfId="30" applyNumberFormat="1" applyFont="1" applyFill="1" applyBorder="1" applyAlignment="1">
      <alignment horizontal="right" vertical="center" wrapText="1"/>
    </xf>
    <xf numFmtId="0" fontId="23" fillId="9" borderId="5" xfId="31" applyFont="1" applyFill="1" applyBorder="1" applyAlignment="1">
      <alignment horizontal="left" vertical="top" wrapText="1"/>
    </xf>
    <xf numFmtId="165" fontId="24" fillId="0" borderId="5" xfId="31" applyNumberFormat="1" applyFont="1" applyBorder="1" applyAlignment="1">
      <alignment horizontal="center" vertical="top" shrinkToFit="1"/>
    </xf>
    <xf numFmtId="0" fontId="24" fillId="0" borderId="5" xfId="31" applyFont="1" applyBorder="1" applyAlignment="1">
      <alignment vertical="center" shrinkToFit="1"/>
    </xf>
    <xf numFmtId="0" fontId="23" fillId="0" borderId="5" xfId="31" applyFont="1" applyBorder="1" applyAlignment="1">
      <alignment horizontal="center" vertical="top" wrapText="1"/>
    </xf>
    <xf numFmtId="0" fontId="23" fillId="10" borderId="5" xfId="31" applyFont="1" applyFill="1" applyBorder="1" applyAlignment="1">
      <alignment horizontal="center" vertical="top" wrapText="1"/>
    </xf>
    <xf numFmtId="0" fontId="25" fillId="10" borderId="5" xfId="31" applyFont="1" applyFill="1" applyBorder="1" applyAlignment="1">
      <alignment horizontal="center" vertical="top" wrapText="1"/>
    </xf>
    <xf numFmtId="0" fontId="25" fillId="0" borderId="5" xfId="31" applyFont="1" applyBorder="1" applyAlignment="1">
      <alignment horizontal="center" vertical="top" wrapText="1"/>
    </xf>
    <xf numFmtId="0" fontId="26" fillId="0" borderId="5" xfId="31" applyFont="1" applyBorder="1" applyAlignment="1">
      <alignment horizontal="left" wrapText="1"/>
    </xf>
    <xf numFmtId="0" fontId="25" fillId="9" borderId="5" xfId="31" applyFont="1" applyFill="1" applyBorder="1" applyAlignment="1">
      <alignment horizontal="center" vertical="top" wrapText="1"/>
    </xf>
    <xf numFmtId="0" fontId="26" fillId="10" borderId="5" xfId="31" applyFont="1" applyFill="1" applyBorder="1" applyAlignment="1">
      <alignment horizontal="left" wrapText="1"/>
    </xf>
    <xf numFmtId="0" fontId="26" fillId="9" borderId="5" xfId="31" applyFont="1" applyFill="1" applyBorder="1" applyAlignment="1">
      <alignment horizontal="left" wrapText="1"/>
    </xf>
    <xf numFmtId="4" fontId="23" fillId="0" borderId="5" xfId="31" applyNumberFormat="1" applyFont="1" applyBorder="1" applyAlignment="1">
      <alignment horizontal="left" vertical="center" wrapText="1" indent="4"/>
    </xf>
    <xf numFmtId="4" fontId="23" fillId="0" borderId="5" xfId="31" applyNumberFormat="1" applyFont="1" applyBorder="1" applyAlignment="1">
      <alignment horizontal="center" vertical="top" wrapText="1"/>
    </xf>
    <xf numFmtId="3" fontId="23" fillId="11" borderId="5" xfId="31" applyNumberFormat="1" applyFont="1" applyFill="1" applyBorder="1" applyAlignment="1">
      <alignment horizontal="right" vertical="center" wrapText="1"/>
    </xf>
    <xf numFmtId="0" fontId="23" fillId="9" borderId="5" xfId="32" applyFont="1" applyFill="1" applyBorder="1" applyAlignment="1">
      <alignment horizontal="left" vertical="top" wrapText="1"/>
    </xf>
    <xf numFmtId="165" fontId="24" fillId="0" borderId="5" xfId="32" applyNumberFormat="1" applyFont="1" applyBorder="1" applyAlignment="1">
      <alignment horizontal="center" vertical="top" shrinkToFit="1"/>
    </xf>
    <xf numFmtId="0" fontId="24" fillId="0" borderId="5" xfId="32" applyFont="1" applyBorder="1" applyAlignment="1">
      <alignment vertical="center" shrinkToFit="1"/>
    </xf>
    <xf numFmtId="0" fontId="23" fillId="0" borderId="5" xfId="32" applyFont="1" applyBorder="1" applyAlignment="1">
      <alignment horizontal="center" vertical="top" wrapText="1"/>
    </xf>
    <xf numFmtId="0" fontId="23" fillId="10" borderId="5" xfId="32" applyFont="1" applyFill="1" applyBorder="1" applyAlignment="1">
      <alignment horizontal="center" vertical="top" wrapText="1"/>
    </xf>
    <xf numFmtId="0" fontId="25" fillId="10" borderId="5" xfId="32" applyFont="1" applyFill="1" applyBorder="1" applyAlignment="1">
      <alignment horizontal="center" vertical="top" wrapText="1"/>
    </xf>
    <xf numFmtId="0" fontId="25" fillId="0" borderId="5" xfId="32" applyFont="1" applyBorder="1" applyAlignment="1">
      <alignment horizontal="center" vertical="top" wrapText="1"/>
    </xf>
    <xf numFmtId="0" fontId="26" fillId="0" borderId="5" xfId="32" applyFont="1" applyBorder="1" applyAlignment="1">
      <alignment horizontal="left" wrapText="1"/>
    </xf>
    <xf numFmtId="0" fontId="25" fillId="9" borderId="5" xfId="32" applyFont="1" applyFill="1" applyBorder="1" applyAlignment="1">
      <alignment horizontal="center" vertical="top" wrapText="1"/>
    </xf>
    <xf numFmtId="0" fontId="26" fillId="10" borderId="5" xfId="32" applyFont="1" applyFill="1" applyBorder="1" applyAlignment="1">
      <alignment horizontal="left" wrapText="1"/>
    </xf>
    <xf numFmtId="0" fontId="26" fillId="9" borderId="5" xfId="32" applyFont="1" applyFill="1" applyBorder="1" applyAlignment="1">
      <alignment horizontal="left" wrapText="1"/>
    </xf>
    <xf numFmtId="4" fontId="23" fillId="0" borderId="5" xfId="32" applyNumberFormat="1" applyFont="1" applyBorder="1" applyAlignment="1">
      <alignment horizontal="left" vertical="center" wrapText="1" indent="4"/>
    </xf>
    <xf numFmtId="4" fontId="23" fillId="0" borderId="5" xfId="32" applyNumberFormat="1" applyFont="1" applyBorder="1" applyAlignment="1">
      <alignment horizontal="center" vertical="top" wrapText="1"/>
    </xf>
    <xf numFmtId="3" fontId="23" fillId="11" borderId="5" xfId="32" applyNumberFormat="1" applyFont="1" applyFill="1" applyBorder="1" applyAlignment="1">
      <alignment horizontal="right" vertical="center" wrapText="1"/>
    </xf>
    <xf numFmtId="0" fontId="23" fillId="9" borderId="5" xfId="33" applyFont="1" applyFill="1" applyBorder="1" applyAlignment="1">
      <alignment horizontal="left" vertical="top" wrapText="1"/>
    </xf>
    <xf numFmtId="165" fontId="24" fillId="0" borderId="5" xfId="33" applyNumberFormat="1" applyFont="1" applyBorder="1" applyAlignment="1">
      <alignment horizontal="center" vertical="top" shrinkToFit="1"/>
    </xf>
    <xf numFmtId="0" fontId="23" fillId="0" borderId="5" xfId="33" applyFont="1" applyBorder="1" applyAlignment="1">
      <alignment horizontal="center" vertical="top" wrapText="1"/>
    </xf>
    <xf numFmtId="0" fontId="24" fillId="0" borderId="5" xfId="33" applyFont="1" applyBorder="1" applyAlignment="1">
      <alignment horizontal="center" vertical="center" shrinkToFit="1"/>
    </xf>
    <xf numFmtId="0" fontId="23" fillId="0" borderId="5" xfId="34" applyFont="1" applyBorder="1" applyAlignment="1">
      <alignment horizontal="center" vertical="top" wrapText="1"/>
    </xf>
    <xf numFmtId="0" fontId="23" fillId="10" borderId="5" xfId="33" applyFont="1" applyFill="1" applyBorder="1" applyAlignment="1">
      <alignment horizontal="center" vertical="top" wrapText="1"/>
    </xf>
    <xf numFmtId="0" fontId="25" fillId="10" borderId="5" xfId="33" applyFont="1" applyFill="1" applyBorder="1" applyAlignment="1">
      <alignment horizontal="center" vertical="top" wrapText="1"/>
    </xf>
    <xf numFmtId="0" fontId="25" fillId="0" borderId="5" xfId="33" applyFont="1" applyBorder="1" applyAlignment="1">
      <alignment horizontal="center" vertical="top" wrapText="1"/>
    </xf>
    <xf numFmtId="0" fontId="26" fillId="0" borderId="5" xfId="33" applyFont="1" applyBorder="1" applyAlignment="1">
      <alignment horizontal="left" wrapText="1"/>
    </xf>
    <xf numFmtId="0" fontId="25" fillId="9" borderId="5" xfId="33" applyFont="1" applyFill="1" applyBorder="1" applyAlignment="1">
      <alignment horizontal="center" vertical="top" wrapText="1"/>
    </xf>
    <xf numFmtId="0" fontId="26" fillId="10" borderId="5" xfId="33" applyFont="1" applyFill="1" applyBorder="1" applyAlignment="1">
      <alignment horizontal="left" wrapText="1"/>
    </xf>
    <xf numFmtId="0" fontId="26" fillId="9" borderId="5" xfId="33" applyFont="1" applyFill="1" applyBorder="1" applyAlignment="1">
      <alignment horizontal="left" wrapText="1"/>
    </xf>
    <xf numFmtId="4" fontId="23" fillId="0" borderId="5" xfId="33" applyNumberFormat="1" applyFont="1" applyBorder="1" applyAlignment="1">
      <alignment horizontal="left" vertical="center" wrapText="1" indent="4"/>
    </xf>
    <xf numFmtId="4" fontId="23" fillId="0" borderId="5" xfId="33" applyNumberFormat="1" applyFont="1" applyBorder="1" applyAlignment="1">
      <alignment horizontal="center" vertical="top" wrapText="1"/>
    </xf>
    <xf numFmtId="3" fontId="23" fillId="11" borderId="5" xfId="33" applyNumberFormat="1" applyFont="1" applyFill="1" applyBorder="1" applyAlignment="1">
      <alignment horizontal="right" vertical="center" wrapText="1"/>
    </xf>
    <xf numFmtId="0" fontId="23" fillId="9" borderId="5" xfId="34" applyFont="1" applyFill="1" applyBorder="1" applyAlignment="1">
      <alignment horizontal="left" vertical="top" wrapText="1"/>
    </xf>
    <xf numFmtId="165" fontId="24" fillId="0" borderId="5" xfId="34" applyNumberFormat="1" applyFont="1" applyBorder="1" applyAlignment="1">
      <alignment horizontal="center" vertical="top" shrinkToFit="1"/>
    </xf>
    <xf numFmtId="0" fontId="24" fillId="0" borderId="5" xfId="34" applyFont="1" applyBorder="1" applyAlignment="1">
      <alignment horizontal="center" vertical="center" shrinkToFit="1"/>
    </xf>
    <xf numFmtId="0" fontId="23" fillId="10" borderId="5" xfId="34" applyFont="1" applyFill="1" applyBorder="1" applyAlignment="1">
      <alignment horizontal="center" vertical="top" wrapText="1"/>
    </xf>
    <xf numFmtId="0" fontId="25" fillId="10" borderId="5" xfId="34" applyFont="1" applyFill="1" applyBorder="1" applyAlignment="1">
      <alignment horizontal="center" vertical="top" wrapText="1"/>
    </xf>
    <xf numFmtId="0" fontId="25" fillId="0" borderId="5" xfId="34" applyFont="1" applyBorder="1" applyAlignment="1">
      <alignment horizontal="center" vertical="top" wrapText="1"/>
    </xf>
    <xf numFmtId="0" fontId="26" fillId="0" borderId="5" xfId="34" applyFont="1" applyBorder="1" applyAlignment="1">
      <alignment horizontal="left" wrapText="1"/>
    </xf>
    <xf numFmtId="0" fontId="25" fillId="9" borderId="5" xfId="34" applyFont="1" applyFill="1" applyBorder="1" applyAlignment="1">
      <alignment horizontal="center" vertical="top" wrapText="1"/>
    </xf>
    <xf numFmtId="0" fontId="26" fillId="10" borderId="5" xfId="34" applyFont="1" applyFill="1" applyBorder="1" applyAlignment="1">
      <alignment horizontal="left" wrapText="1"/>
    </xf>
    <xf numFmtId="0" fontId="26" fillId="9" borderId="5" xfId="34" applyFont="1" applyFill="1" applyBorder="1" applyAlignment="1">
      <alignment horizontal="left" wrapText="1"/>
    </xf>
    <xf numFmtId="4" fontId="23" fillId="0" borderId="5" xfId="34" applyNumberFormat="1" applyFont="1" applyBorder="1" applyAlignment="1">
      <alignment horizontal="left" vertical="center" wrapText="1" indent="4"/>
    </xf>
    <xf numFmtId="4" fontId="23" fillId="0" borderId="5" xfId="34" applyNumberFormat="1" applyFont="1" applyBorder="1" applyAlignment="1">
      <alignment horizontal="center" vertical="top" wrapText="1"/>
    </xf>
    <xf numFmtId="3" fontId="23" fillId="11" borderId="5" xfId="34" applyNumberFormat="1" applyFont="1" applyFill="1" applyBorder="1" applyAlignment="1">
      <alignment horizontal="right" vertical="center" wrapText="1"/>
    </xf>
    <xf numFmtId="0" fontId="23" fillId="9" borderId="5" xfId="35" applyFont="1" applyFill="1" applyBorder="1" applyAlignment="1">
      <alignment horizontal="left" vertical="top" wrapText="1"/>
    </xf>
    <xf numFmtId="165" fontId="24" fillId="0" borderId="5" xfId="35" applyNumberFormat="1" applyFont="1" applyBorder="1" applyAlignment="1">
      <alignment horizontal="center" vertical="top" shrinkToFit="1"/>
    </xf>
    <xf numFmtId="0" fontId="24" fillId="0" borderId="5" xfId="35" applyFont="1" applyBorder="1" applyAlignment="1">
      <alignment horizontal="center" vertical="center" shrinkToFit="1"/>
    </xf>
    <xf numFmtId="0" fontId="23" fillId="0" borderId="5" xfId="35" applyFont="1" applyBorder="1" applyAlignment="1">
      <alignment horizontal="center" vertical="top" wrapText="1"/>
    </xf>
    <xf numFmtId="0" fontId="23" fillId="10" borderId="5" xfId="35" applyFont="1" applyFill="1" applyBorder="1" applyAlignment="1">
      <alignment horizontal="center" vertical="top" wrapText="1"/>
    </xf>
    <xf numFmtId="0" fontId="25" fillId="10" borderId="5" xfId="35" applyFont="1" applyFill="1" applyBorder="1" applyAlignment="1">
      <alignment horizontal="center" vertical="top" wrapText="1"/>
    </xf>
    <xf numFmtId="0" fontId="25" fillId="0" borderId="5" xfId="35" applyFont="1" applyBorder="1" applyAlignment="1">
      <alignment horizontal="center" vertical="top" wrapText="1"/>
    </xf>
    <xf numFmtId="0" fontId="26" fillId="0" borderId="5" xfId="35" applyFont="1" applyBorder="1" applyAlignment="1">
      <alignment horizontal="left" wrapText="1"/>
    </xf>
    <xf numFmtId="0" fontId="25" fillId="9" borderId="5" xfId="35" applyFont="1" applyFill="1" applyBorder="1" applyAlignment="1">
      <alignment horizontal="center" vertical="top" wrapText="1"/>
    </xf>
    <xf numFmtId="0" fontId="26" fillId="10" borderId="5" xfId="35" applyFont="1" applyFill="1" applyBorder="1" applyAlignment="1">
      <alignment horizontal="left" wrapText="1"/>
    </xf>
    <xf numFmtId="0" fontId="26" fillId="9" borderId="5" xfId="35" applyFont="1" applyFill="1" applyBorder="1" applyAlignment="1">
      <alignment horizontal="left" wrapText="1"/>
    </xf>
    <xf numFmtId="4" fontId="23" fillId="0" borderId="5" xfId="35" applyNumberFormat="1" applyFont="1" applyBorder="1" applyAlignment="1">
      <alignment horizontal="left" vertical="center" wrapText="1" indent="4"/>
    </xf>
    <xf numFmtId="4" fontId="23" fillId="0" borderId="5" xfId="35" applyNumberFormat="1" applyFont="1" applyBorder="1" applyAlignment="1">
      <alignment horizontal="center" vertical="top" wrapText="1"/>
    </xf>
    <xf numFmtId="3" fontId="23" fillId="11" borderId="5" xfId="35" applyNumberFormat="1" applyFont="1" applyFill="1" applyBorder="1" applyAlignment="1">
      <alignment horizontal="right" vertical="center" wrapText="1"/>
    </xf>
    <xf numFmtId="0" fontId="23" fillId="9" borderId="5" xfId="36" applyFont="1" applyFill="1" applyBorder="1" applyAlignment="1">
      <alignment horizontal="left" vertical="top" wrapText="1"/>
    </xf>
    <xf numFmtId="165" fontId="24" fillId="0" borderId="5" xfId="36" applyNumberFormat="1" applyFont="1" applyBorder="1" applyAlignment="1">
      <alignment horizontal="center" vertical="top" shrinkToFit="1"/>
    </xf>
    <xf numFmtId="0" fontId="23" fillId="0" borderId="5" xfId="36" applyFont="1" applyBorder="1" applyAlignment="1">
      <alignment horizontal="left" vertical="top" wrapText="1"/>
    </xf>
    <xf numFmtId="0" fontId="24" fillId="0" borderId="5" xfId="36" applyFont="1" applyBorder="1" applyAlignment="1">
      <alignment horizontal="center" vertical="center" shrinkToFit="1"/>
    </xf>
    <xf numFmtId="0" fontId="23" fillId="10" borderId="5" xfId="36" applyFont="1" applyFill="1" applyBorder="1" applyAlignment="1">
      <alignment horizontal="center" vertical="top" wrapText="1"/>
    </xf>
    <xf numFmtId="0" fontId="25" fillId="10" borderId="5" xfId="36" applyFont="1" applyFill="1" applyBorder="1" applyAlignment="1">
      <alignment horizontal="center" vertical="top" wrapText="1"/>
    </xf>
    <xf numFmtId="0" fontId="25" fillId="0" borderId="5" xfId="36" applyFont="1" applyBorder="1" applyAlignment="1">
      <alignment horizontal="center" vertical="top" wrapText="1"/>
    </xf>
    <xf numFmtId="0" fontId="26" fillId="0" borderId="5" xfId="36" applyFont="1" applyBorder="1" applyAlignment="1">
      <alignment horizontal="left" wrapText="1"/>
    </xf>
    <xf numFmtId="0" fontId="25" fillId="9" borderId="5" xfId="36" applyFont="1" applyFill="1" applyBorder="1" applyAlignment="1">
      <alignment horizontal="center" vertical="top" wrapText="1"/>
    </xf>
    <xf numFmtId="0" fontId="26" fillId="10" borderId="5" xfId="36" applyFont="1" applyFill="1" applyBorder="1" applyAlignment="1">
      <alignment horizontal="left" wrapText="1"/>
    </xf>
    <xf numFmtId="0" fontId="26" fillId="9" borderId="5" xfId="36" applyFont="1" applyFill="1" applyBorder="1" applyAlignment="1">
      <alignment horizontal="left" wrapText="1"/>
    </xf>
    <xf numFmtId="4" fontId="23" fillId="0" borderId="5" xfId="36" applyNumberFormat="1" applyFont="1" applyBorder="1" applyAlignment="1">
      <alignment horizontal="left" vertical="center" wrapText="1" indent="4"/>
    </xf>
    <xf numFmtId="4" fontId="23" fillId="0" borderId="5" xfId="36" applyNumberFormat="1" applyFont="1" applyBorder="1" applyAlignment="1">
      <alignment horizontal="center" vertical="top" wrapText="1"/>
    </xf>
    <xf numFmtId="0" fontId="23" fillId="0" borderId="5" xfId="36" applyFont="1" applyBorder="1" applyAlignment="1">
      <alignment horizontal="center" vertical="top" wrapText="1"/>
    </xf>
    <xf numFmtId="3" fontId="23" fillId="11" borderId="5" xfId="36" applyNumberFormat="1" applyFont="1" applyFill="1" applyBorder="1" applyAlignment="1">
      <alignment horizontal="right" vertical="center" wrapText="1"/>
    </xf>
    <xf numFmtId="0" fontId="23" fillId="9" borderId="12" xfId="1" applyFont="1" applyFill="1" applyBorder="1" applyAlignment="1">
      <alignment horizontal="left" vertical="top" wrapText="1"/>
    </xf>
    <xf numFmtId="165" fontId="24" fillId="0" borderId="12" xfId="1" applyNumberFormat="1" applyFont="1" applyBorder="1" applyAlignment="1">
      <alignment horizontal="left" vertical="top" shrinkToFit="1"/>
    </xf>
    <xf numFmtId="165" fontId="24" fillId="0" borderId="12" xfId="1" applyNumberFormat="1" applyFont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top" wrapText="1"/>
    </xf>
    <xf numFmtId="0" fontId="23" fillId="10" borderId="12" xfId="1" applyFont="1" applyFill="1" applyBorder="1" applyAlignment="1">
      <alignment horizontal="center" vertical="top" wrapText="1"/>
    </xf>
    <xf numFmtId="0" fontId="23" fillId="0" borderId="12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left" wrapText="1"/>
    </xf>
    <xf numFmtId="0" fontId="23" fillId="9" borderId="12" xfId="1" applyFont="1" applyFill="1" applyBorder="1" applyAlignment="1">
      <alignment horizontal="center" vertical="top" wrapText="1"/>
    </xf>
    <xf numFmtId="0" fontId="10" fillId="10" borderId="12" xfId="1" applyFont="1" applyFill="1" applyBorder="1" applyAlignment="1">
      <alignment horizontal="left" wrapText="1"/>
    </xf>
    <xf numFmtId="0" fontId="10" fillId="9" borderId="12" xfId="1" applyFont="1" applyFill="1" applyBorder="1" applyAlignment="1">
      <alignment horizontal="left" wrapText="1"/>
    </xf>
    <xf numFmtId="4" fontId="23" fillId="0" borderId="5" xfId="1" applyNumberFormat="1" applyFont="1" applyBorder="1" applyAlignment="1">
      <alignment horizontal="left" vertical="center" wrapText="1" indent="4"/>
    </xf>
    <xf numFmtId="4" fontId="23" fillId="0" borderId="6" xfId="1" applyNumberFormat="1" applyFont="1" applyBorder="1" applyAlignment="1">
      <alignment horizontal="left" vertical="center" wrapText="1" indent="4"/>
    </xf>
    <xf numFmtId="3" fontId="22" fillId="11" borderId="5" xfId="0" applyNumberFormat="1" applyFont="1" applyFill="1" applyBorder="1" applyAlignment="1">
      <alignment horizontal="right"/>
    </xf>
    <xf numFmtId="4" fontId="23" fillId="0" borderId="5" xfId="1" applyNumberFormat="1" applyFont="1" applyBorder="1" applyAlignment="1">
      <alignment horizontal="center" vertical="top" wrapText="1"/>
    </xf>
    <xf numFmtId="165" fontId="24" fillId="10" borderId="13" xfId="1" applyNumberFormat="1" applyFont="1" applyFill="1" applyBorder="1" applyAlignment="1">
      <alignment horizontal="center" vertical="top" shrinkToFit="1"/>
    </xf>
    <xf numFmtId="0" fontId="23" fillId="10" borderId="13" xfId="1" applyFont="1" applyFill="1" applyBorder="1" applyAlignment="1">
      <alignment horizontal="center" vertical="top" wrapText="1"/>
    </xf>
    <xf numFmtId="0" fontId="23" fillId="0" borderId="13" xfId="1" applyFont="1" applyBorder="1" applyAlignment="1">
      <alignment horizontal="left" vertical="top" wrapText="1" indent="2"/>
    </xf>
    <xf numFmtId="0" fontId="23" fillId="0" borderId="13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wrapText="1"/>
    </xf>
    <xf numFmtId="0" fontId="23" fillId="9" borderId="13" xfId="1" applyFont="1" applyFill="1" applyBorder="1" applyAlignment="1">
      <alignment horizontal="center" vertical="top" wrapText="1"/>
    </xf>
    <xf numFmtId="0" fontId="23" fillId="0" borderId="13" xfId="1" applyFont="1" applyBorder="1" applyAlignment="1">
      <alignment horizontal="center" vertical="top" wrapText="1"/>
    </xf>
    <xf numFmtId="0" fontId="10" fillId="10" borderId="13" xfId="1" applyFont="1" applyFill="1" applyBorder="1" applyAlignment="1">
      <alignment horizontal="left" wrapText="1"/>
    </xf>
    <xf numFmtId="0" fontId="10" fillId="9" borderId="13" xfId="1" applyFont="1" applyFill="1" applyBorder="1" applyAlignment="1">
      <alignment horizontal="left" wrapText="1"/>
    </xf>
    <xf numFmtId="0" fontId="23" fillId="9" borderId="5" xfId="1" applyFont="1" applyFill="1" applyBorder="1" applyAlignment="1">
      <alignment horizontal="left" vertical="top" wrapText="1"/>
    </xf>
    <xf numFmtId="165" fontId="24" fillId="0" borderId="5" xfId="1" applyNumberFormat="1" applyFont="1" applyBorder="1" applyAlignment="1">
      <alignment horizontal="center" vertical="top" shrinkToFit="1"/>
    </xf>
    <xf numFmtId="0" fontId="24" fillId="0" borderId="5" xfId="1" applyFont="1" applyBorder="1" applyAlignment="1">
      <alignment horizontal="center" vertical="top" shrinkToFit="1"/>
    </xf>
    <xf numFmtId="0" fontId="23" fillId="10" borderId="5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wrapText="1"/>
    </xf>
    <xf numFmtId="0" fontId="23" fillId="9" borderId="5" xfId="1" applyFont="1" applyFill="1" applyBorder="1" applyAlignment="1">
      <alignment horizontal="center" vertical="top" wrapText="1"/>
    </xf>
    <xf numFmtId="0" fontId="10" fillId="10" borderId="5" xfId="1" applyFont="1" applyFill="1" applyBorder="1" applyAlignment="1">
      <alignment horizontal="left" wrapText="1"/>
    </xf>
    <xf numFmtId="0" fontId="10" fillId="9" borderId="5" xfId="1" applyFont="1" applyFill="1" applyBorder="1" applyAlignment="1">
      <alignment horizontal="left" wrapText="1"/>
    </xf>
    <xf numFmtId="4" fontId="0" fillId="0" borderId="0" xfId="0" applyNumberFormat="1"/>
    <xf numFmtId="3" fontId="10" fillId="0" borderId="5" xfId="1" applyNumberFormat="1" applyFont="1" applyBorder="1" applyAlignment="1">
      <alignment horizontal="left" vertical="top"/>
    </xf>
    <xf numFmtId="0" fontId="23" fillId="9" borderId="5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 wrapText="1"/>
    </xf>
    <xf numFmtId="165" fontId="24" fillId="0" borderId="5" xfId="0" applyNumberFormat="1" applyFont="1" applyBorder="1" applyAlignment="1">
      <alignment horizontal="center" vertical="top" shrinkToFit="1"/>
    </xf>
    <xf numFmtId="166" fontId="24" fillId="0" borderId="5" xfId="0" applyNumberFormat="1" applyFont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top" wrapText="1"/>
    </xf>
    <xf numFmtId="0" fontId="23" fillId="12" borderId="5" xfId="1" applyFont="1" applyFill="1" applyBorder="1" applyAlignment="1">
      <alignment horizontal="center" vertical="center" wrapText="1"/>
    </xf>
    <xf numFmtId="0" fontId="23" fillId="10" borderId="5" xfId="1" applyFont="1" applyFill="1" applyBorder="1" applyAlignment="1">
      <alignment horizontal="center" vertical="center" wrapText="1"/>
    </xf>
    <xf numFmtId="0" fontId="23" fillId="11" borderId="5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23" fillId="9" borderId="5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left" vertical="top" wrapText="1"/>
    </xf>
    <xf numFmtId="0" fontId="10" fillId="9" borderId="5" xfId="1" applyFont="1" applyFill="1" applyBorder="1" applyAlignment="1">
      <alignment horizontal="left" vertical="top" wrapText="1"/>
    </xf>
    <xf numFmtId="4" fontId="23" fillId="0" borderId="5" xfId="1" applyNumberFormat="1" applyFont="1" applyBorder="1" applyAlignment="1">
      <alignment horizontal="center" vertical="center" wrapText="1"/>
    </xf>
    <xf numFmtId="4" fontId="24" fillId="0" borderId="5" xfId="1" applyNumberFormat="1" applyFont="1" applyBorder="1" applyAlignment="1">
      <alignment horizontal="center" vertical="top"/>
    </xf>
    <xf numFmtId="4" fontId="33" fillId="0" borderId="5" xfId="0" applyNumberFormat="1" applyFont="1" applyBorder="1" applyAlignment="1">
      <alignment horizontal="center"/>
    </xf>
    <xf numFmtId="0" fontId="23" fillId="12" borderId="5" xfId="1" applyFont="1" applyFill="1" applyBorder="1" applyAlignment="1">
      <alignment horizontal="center" vertical="top" wrapText="1"/>
    </xf>
    <xf numFmtId="0" fontId="23" fillId="11" borderId="5" xfId="1" applyFont="1" applyFill="1" applyBorder="1" applyAlignment="1">
      <alignment horizontal="center" vertical="top" wrapText="1"/>
    </xf>
    <xf numFmtId="0" fontId="23" fillId="9" borderId="5" xfId="0" applyFont="1" applyFill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165" fontId="24" fillId="0" borderId="5" xfId="0" applyNumberFormat="1" applyFont="1" applyBorder="1" applyAlignment="1">
      <alignment vertical="center" shrinkToFit="1"/>
    </xf>
    <xf numFmtId="166" fontId="24" fillId="0" borderId="5" xfId="0" applyNumberFormat="1" applyFont="1" applyBorder="1" applyAlignment="1">
      <alignment horizontal="center" vertical="center" shrinkToFit="1"/>
    </xf>
    <xf numFmtId="0" fontId="23" fillId="10" borderId="5" xfId="0" applyFont="1" applyFill="1" applyBorder="1" applyAlignment="1">
      <alignment horizontal="left" vertical="top" wrapText="1" indent="2"/>
    </xf>
    <xf numFmtId="4" fontId="22" fillId="0" borderId="5" xfId="0" applyNumberFormat="1" applyFont="1" applyBorder="1"/>
    <xf numFmtId="0" fontId="24" fillId="0" borderId="5" xfId="1" applyFont="1" applyBorder="1" applyAlignment="1">
      <alignment horizontal="center" vertical="center" wrapText="1" shrinkToFit="1"/>
    </xf>
    <xf numFmtId="165" fontId="24" fillId="10" borderId="5" xfId="1" applyNumberFormat="1" applyFont="1" applyFill="1" applyBorder="1" applyAlignment="1">
      <alignment horizontal="center" vertical="center" shrinkToFit="1"/>
    </xf>
    <xf numFmtId="166" fontId="24" fillId="11" borderId="5" xfId="1" applyNumberFormat="1" applyFont="1" applyFill="1" applyBorder="1" applyAlignment="1">
      <alignment horizontal="center" vertical="center" shrinkToFit="1"/>
    </xf>
    <xf numFmtId="166" fontId="24" fillId="0" borderId="5" xfId="1" applyNumberFormat="1" applyFont="1" applyBorder="1" applyAlignment="1">
      <alignment horizontal="left" vertical="center" indent="3" shrinkToFit="1"/>
    </xf>
    <xf numFmtId="0" fontId="22" fillId="12" borderId="5" xfId="0" applyFont="1" applyFill="1" applyBorder="1" applyAlignment="1">
      <alignment horizontal="center"/>
    </xf>
    <xf numFmtId="0" fontId="23" fillId="9" borderId="5" xfId="1" applyFont="1" applyFill="1" applyBorder="1" applyAlignment="1">
      <alignment vertical="center" wrapText="1"/>
    </xf>
    <xf numFmtId="166" fontId="24" fillId="0" borderId="5" xfId="1" applyNumberFormat="1" applyFont="1" applyBorder="1" applyAlignment="1">
      <alignment horizontal="center" vertical="center" shrinkToFit="1"/>
    </xf>
    <xf numFmtId="165" fontId="24" fillId="12" borderId="5" xfId="1" applyNumberFormat="1" applyFont="1" applyFill="1" applyBorder="1" applyAlignment="1">
      <alignment horizontal="center" vertical="center" shrinkToFit="1"/>
    </xf>
    <xf numFmtId="166" fontId="24" fillId="0" borderId="5" xfId="1" applyNumberFormat="1" applyFont="1" applyBorder="1" applyAlignment="1">
      <alignment horizontal="left" vertical="center" indent="1" shrinkToFit="1"/>
    </xf>
    <xf numFmtId="165" fontId="24" fillId="9" borderId="5" xfId="1" applyNumberFormat="1" applyFont="1" applyFill="1" applyBorder="1" applyAlignment="1">
      <alignment horizontal="center" vertical="center" shrinkToFit="1"/>
    </xf>
    <xf numFmtId="1" fontId="24" fillId="0" borderId="5" xfId="0" applyNumberFormat="1" applyFont="1" applyBorder="1" applyAlignment="1">
      <alignment horizontal="center" vertical="top" shrinkToFit="1"/>
    </xf>
    <xf numFmtId="3" fontId="24" fillId="11" borderId="5" xfId="1" applyNumberFormat="1" applyFont="1" applyFill="1" applyBorder="1" applyAlignment="1">
      <alignment horizontal="center" vertical="top"/>
    </xf>
    <xf numFmtId="0" fontId="23" fillId="9" borderId="9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top" wrapText="1"/>
    </xf>
    <xf numFmtId="165" fontId="24" fillId="0" borderId="9" xfId="0" applyNumberFormat="1" applyFont="1" applyBorder="1" applyAlignment="1">
      <alignment horizontal="center" vertical="top" shrinkToFit="1"/>
    </xf>
    <xf numFmtId="0" fontId="24" fillId="0" borderId="9" xfId="1" applyFont="1" applyBorder="1" applyAlignment="1">
      <alignment horizontal="center" vertical="center" shrinkToFit="1"/>
    </xf>
    <xf numFmtId="166" fontId="24" fillId="0" borderId="9" xfId="0" applyNumberFormat="1" applyFont="1" applyBorder="1" applyAlignment="1">
      <alignment horizontal="center" vertical="top" shrinkToFit="1"/>
    </xf>
    <xf numFmtId="0" fontId="23" fillId="0" borderId="9" xfId="1" applyFont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top" wrapText="1"/>
    </xf>
    <xf numFmtId="0" fontId="23" fillId="12" borderId="9" xfId="1" applyFont="1" applyFill="1" applyBorder="1" applyAlignment="1">
      <alignment horizontal="center" vertical="top" wrapText="1"/>
    </xf>
    <xf numFmtId="0" fontId="23" fillId="10" borderId="9" xfId="1" applyFont="1" applyFill="1" applyBorder="1" applyAlignment="1">
      <alignment horizontal="center" vertical="top" wrapText="1"/>
    </xf>
    <xf numFmtId="0" fontId="23" fillId="11" borderId="9" xfId="1" applyFont="1" applyFill="1" applyBorder="1" applyAlignment="1">
      <alignment horizontal="center" vertical="top" wrapText="1"/>
    </xf>
    <xf numFmtId="0" fontId="23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left" wrapText="1"/>
    </xf>
    <xf numFmtId="0" fontId="23" fillId="9" borderId="9" xfId="1" applyFont="1" applyFill="1" applyBorder="1" applyAlignment="1">
      <alignment horizontal="center" vertical="top" wrapText="1"/>
    </xf>
    <xf numFmtId="0" fontId="10" fillId="10" borderId="9" xfId="1" applyFont="1" applyFill="1" applyBorder="1" applyAlignment="1">
      <alignment horizontal="left" wrapText="1"/>
    </xf>
    <xf numFmtId="0" fontId="10" fillId="9" borderId="9" xfId="1" applyFont="1" applyFill="1" applyBorder="1" applyAlignment="1">
      <alignment horizontal="left" wrapText="1"/>
    </xf>
    <xf numFmtId="4" fontId="23" fillId="0" borderId="9" xfId="1" applyNumberFormat="1" applyFont="1" applyBorder="1" applyAlignment="1">
      <alignment horizontal="center" vertical="center" wrapText="1"/>
    </xf>
    <xf numFmtId="4" fontId="23" fillId="0" borderId="9" xfId="1" applyNumberFormat="1" applyFont="1" applyBorder="1" applyAlignment="1">
      <alignment horizontal="center" vertical="top" wrapText="1"/>
    </xf>
    <xf numFmtId="4" fontId="24" fillId="0" borderId="9" xfId="1" applyNumberFormat="1" applyFont="1" applyBorder="1" applyAlignment="1">
      <alignment horizontal="center" vertical="top"/>
    </xf>
    <xf numFmtId="3" fontId="24" fillId="11" borderId="9" xfId="1" applyNumberFormat="1" applyFont="1" applyFill="1" applyBorder="1" applyAlignment="1">
      <alignment horizontal="center" vertical="top"/>
    </xf>
    <xf numFmtId="0" fontId="0" fillId="0" borderId="5" xfId="0" applyBorder="1"/>
    <xf numFmtId="3" fontId="0" fillId="0" borderId="5" xfId="0" applyNumberFormat="1" applyBorder="1"/>
    <xf numFmtId="165" fontId="24" fillId="11" borderId="5" xfId="1" applyNumberFormat="1" applyFont="1" applyFill="1" applyBorder="1" applyAlignment="1">
      <alignment vertical="center" shrinkToFit="1"/>
    </xf>
    <xf numFmtId="0" fontId="24" fillId="11" borderId="5" xfId="1" applyFont="1" applyFill="1" applyBorder="1" applyAlignment="1">
      <alignment vertical="center" shrinkToFit="1"/>
    </xf>
    <xf numFmtId="0" fontId="35" fillId="13" borderId="8" xfId="0" applyFont="1" applyFill="1" applyBorder="1" applyAlignment="1">
      <alignment horizontal="center" vertical="center" wrapText="1"/>
    </xf>
    <xf numFmtId="0" fontId="35" fillId="13" borderId="4" xfId="0" applyFont="1" applyFill="1" applyBorder="1" applyAlignment="1">
      <alignment horizontal="center" vertical="center" wrapText="1"/>
    </xf>
    <xf numFmtId="0" fontId="35" fillId="13" borderId="4" xfId="0" applyFont="1" applyFill="1" applyBorder="1" applyAlignment="1">
      <alignment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3" fontId="37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3" fontId="38" fillId="0" borderId="2" xfId="0" applyNumberFormat="1" applyFont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3" fontId="38" fillId="3" borderId="2" xfId="0" applyNumberFormat="1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right" vertical="center" wrapText="1"/>
    </xf>
    <xf numFmtId="0" fontId="39" fillId="14" borderId="3" xfId="0" applyFont="1" applyFill="1" applyBorder="1" applyAlignment="1">
      <alignment horizontal="center" vertical="center" wrapText="1"/>
    </xf>
    <xf numFmtId="0" fontId="39" fillId="14" borderId="2" xfId="0" applyFont="1" applyFill="1" applyBorder="1" applyAlignment="1">
      <alignment horizontal="center" vertical="center" wrapText="1"/>
    </xf>
    <xf numFmtId="3" fontId="40" fillId="14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vertical="center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3" fontId="45" fillId="3" borderId="2" xfId="0" applyNumberFormat="1" applyFont="1" applyFill="1" applyBorder="1" applyAlignment="1">
      <alignment horizontal="center" vertical="center" wrapText="1"/>
    </xf>
    <xf numFmtId="3" fontId="46" fillId="3" borderId="2" xfId="0" applyNumberFormat="1" applyFont="1" applyFill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center" vertical="center"/>
    </xf>
    <xf numFmtId="0" fontId="43" fillId="3" borderId="2" xfId="0" applyFont="1" applyFill="1" applyBorder="1" applyAlignment="1">
      <alignment vertical="center" wrapText="1"/>
    </xf>
    <xf numFmtId="0" fontId="47" fillId="3" borderId="3" xfId="0" applyFont="1" applyFill="1" applyBorder="1" applyAlignment="1">
      <alignment vertical="center" wrapText="1"/>
    </xf>
    <xf numFmtId="0" fontId="43" fillId="0" borderId="2" xfId="0" applyFont="1" applyBorder="1" applyAlignment="1">
      <alignment horizontal="right" vertical="center"/>
    </xf>
    <xf numFmtId="3" fontId="43" fillId="3" borderId="2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3" fontId="40" fillId="0" borderId="2" xfId="0" applyNumberFormat="1" applyFont="1" applyBorder="1" applyAlignment="1">
      <alignment horizontal="center" vertical="center"/>
    </xf>
    <xf numFmtId="3" fontId="36" fillId="0" borderId="2" xfId="0" applyNumberFormat="1" applyFont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35" fillId="15" borderId="2" xfId="0" applyFont="1" applyFill="1" applyBorder="1" applyAlignment="1">
      <alignment horizontal="center" vertical="center" wrapText="1"/>
    </xf>
    <xf numFmtId="3" fontId="36" fillId="15" borderId="2" xfId="0" applyNumberFormat="1" applyFont="1" applyFill="1" applyBorder="1" applyAlignment="1">
      <alignment horizontal="center" vertical="center" wrapText="1"/>
    </xf>
    <xf numFmtId="0" fontId="36" fillId="15" borderId="2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3" fontId="49" fillId="0" borderId="2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3" fontId="49" fillId="0" borderId="2" xfId="0" applyNumberFormat="1" applyFont="1" applyBorder="1" applyAlignment="1">
      <alignment horizontal="center" vertical="center" wrapText="1"/>
    </xf>
    <xf numFmtId="3" fontId="50" fillId="0" borderId="2" xfId="0" applyNumberFormat="1" applyFont="1" applyBorder="1" applyAlignment="1">
      <alignment horizontal="center" vertical="center"/>
    </xf>
    <xf numFmtId="3" fontId="46" fillId="3" borderId="2" xfId="0" applyNumberFormat="1" applyFont="1" applyFill="1" applyBorder="1" applyAlignment="1">
      <alignment horizontal="right" vertical="center" wrapText="1"/>
    </xf>
    <xf numFmtId="3" fontId="43" fillId="3" borderId="2" xfId="0" applyNumberFormat="1" applyFont="1" applyFill="1" applyBorder="1" applyAlignment="1">
      <alignment vertical="center" wrapText="1"/>
    </xf>
    <xf numFmtId="3" fontId="43" fillId="11" borderId="2" xfId="0" applyNumberFormat="1" applyFont="1" applyFill="1" applyBorder="1" applyAlignment="1">
      <alignment horizontal="right" vertical="center"/>
    </xf>
    <xf numFmtId="0" fontId="43" fillId="11" borderId="2" xfId="0" applyFont="1" applyFill="1" applyBorder="1" applyAlignment="1">
      <alignment vertical="center"/>
    </xf>
    <xf numFmtId="0" fontId="43" fillId="11" borderId="2" xfId="0" applyFont="1" applyFill="1" applyBorder="1" applyAlignment="1">
      <alignment vertical="center" wrapText="1"/>
    </xf>
    <xf numFmtId="3" fontId="43" fillId="11" borderId="2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3" fontId="41" fillId="16" borderId="5" xfId="0" applyNumberFormat="1" applyFont="1" applyFill="1" applyBorder="1" applyAlignment="1">
      <alignment horizontal="right" vertical="center" wrapText="1"/>
    </xf>
    <xf numFmtId="0" fontId="41" fillId="16" borderId="5" xfId="0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right" vertical="center" wrapText="1"/>
    </xf>
    <xf numFmtId="0" fontId="53" fillId="0" borderId="5" xfId="0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3" fontId="53" fillId="0" borderId="5" xfId="0" applyNumberFormat="1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53" fillId="0" borderId="5" xfId="0" applyNumberFormat="1" applyFont="1" applyBorder="1" applyAlignment="1">
      <alignment horizontal="center" vertical="center" wrapText="1"/>
    </xf>
    <xf numFmtId="0" fontId="41" fillId="17" borderId="5" xfId="0" applyFont="1" applyFill="1" applyBorder="1" applyAlignment="1">
      <alignment horizontal="center" vertical="center" wrapText="1"/>
    </xf>
    <xf numFmtId="3" fontId="41" fillId="17" borderId="5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23" fillId="10" borderId="5" xfId="5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0" borderId="5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8" fillId="8" borderId="5" xfId="1" applyFont="1" applyFill="1" applyBorder="1" applyAlignment="1">
      <alignment horizontal="left" vertical="top" wrapText="1" indent="1"/>
    </xf>
    <xf numFmtId="0" fontId="34" fillId="2" borderId="5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</cellXfs>
  <cellStyles count="37">
    <cellStyle name="Normale" xfId="0" builtinId="0"/>
    <cellStyle name="Normale 10" xfId="10"/>
    <cellStyle name="Normale 11" xfId="11"/>
    <cellStyle name="Normale 12" xfId="12"/>
    <cellStyle name="Normale 13" xfId="13"/>
    <cellStyle name="Normale 14" xfId="14"/>
    <cellStyle name="Normale 15" xfId="15"/>
    <cellStyle name="Normale 16" xfId="16"/>
    <cellStyle name="Normale 17" xfId="17"/>
    <cellStyle name="Normale 18" xfId="24"/>
    <cellStyle name="Normale 19" xfId="18"/>
    <cellStyle name="Normale 2" xfId="1"/>
    <cellStyle name="Normale 20" xfId="19"/>
    <cellStyle name="Normale 21" xfId="20"/>
    <cellStyle name="Normale 22" xfId="21"/>
    <cellStyle name="Normale 23" xfId="22"/>
    <cellStyle name="Normale 24" xfId="23"/>
    <cellStyle name="Normale 25" xfId="25"/>
    <cellStyle name="Normale 26" xfId="26"/>
    <cellStyle name="Normale 27" xfId="27"/>
    <cellStyle name="Normale 28" xfId="28"/>
    <cellStyle name="Normale 29" xfId="29"/>
    <cellStyle name="Normale 3" xfId="3"/>
    <cellStyle name="Normale 30" xfId="30"/>
    <cellStyle name="Normale 31" xfId="31"/>
    <cellStyle name="Normale 32" xfId="32"/>
    <cellStyle name="Normale 33" xfId="33"/>
    <cellStyle name="Normale 34" xfId="34"/>
    <cellStyle name="Normale 35" xfId="35"/>
    <cellStyle name="Normale 36" xfId="36"/>
    <cellStyle name="Normale 37" xfId="4"/>
    <cellStyle name="Normale 38" xfId="2"/>
    <cellStyle name="Normale 5" xfId="5"/>
    <cellStyle name="Normale 6" xfId="6"/>
    <cellStyle name="Normale 7" xfId="7"/>
    <cellStyle name="Normale 8" xfId="8"/>
    <cellStyle name="Normale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90"/>
  <sheetViews>
    <sheetView topLeftCell="A31" workbookViewId="0">
      <selection activeCell="I45" sqref="I45"/>
    </sheetView>
  </sheetViews>
  <sheetFormatPr defaultRowHeight="14.5"/>
  <cols>
    <col min="2" max="2" width="30.26953125" customWidth="1"/>
    <col min="3" max="3" width="20.54296875" customWidth="1"/>
    <col min="4" max="4" width="28.453125" customWidth="1"/>
    <col min="5" max="5" width="12.81640625" customWidth="1"/>
    <col min="10" max="10" width="10.81640625" customWidth="1"/>
    <col min="14" max="14" width="12.7265625" customWidth="1"/>
    <col min="16" max="16" width="10.1796875" bestFit="1" customWidth="1"/>
  </cols>
  <sheetData>
    <row r="3" spans="1:16">
      <c r="A3" s="729" t="s">
        <v>0</v>
      </c>
      <c r="B3" s="729"/>
      <c r="C3" s="729" t="s">
        <v>1</v>
      </c>
      <c r="D3" s="729"/>
      <c r="E3" s="729" t="s">
        <v>2</v>
      </c>
      <c r="F3" s="729" t="s">
        <v>3</v>
      </c>
      <c r="G3" s="729"/>
      <c r="H3" s="729"/>
      <c r="I3" s="729"/>
      <c r="J3" s="729"/>
      <c r="K3" s="729"/>
      <c r="L3" s="729"/>
      <c r="M3" s="729"/>
      <c r="N3" s="729" t="s">
        <v>4</v>
      </c>
    </row>
    <row r="4" spans="1:16" ht="63" customHeight="1">
      <c r="A4" s="729"/>
      <c r="B4" s="729"/>
      <c r="C4" s="729"/>
      <c r="D4" s="729"/>
      <c r="E4" s="729"/>
      <c r="F4" s="729" t="s">
        <v>5</v>
      </c>
      <c r="G4" s="729" t="s">
        <v>6</v>
      </c>
      <c r="H4" s="729"/>
      <c r="I4" s="729"/>
      <c r="J4" s="729" t="s">
        <v>7</v>
      </c>
      <c r="K4" s="729" t="s">
        <v>8</v>
      </c>
      <c r="L4" s="729"/>
      <c r="M4" s="7" t="s">
        <v>9</v>
      </c>
      <c r="N4" s="729"/>
    </row>
    <row r="5" spans="1:16">
      <c r="A5" s="729"/>
      <c r="B5" s="729"/>
      <c r="C5" s="729"/>
      <c r="D5" s="729"/>
      <c r="E5" s="729"/>
      <c r="F5" s="729"/>
      <c r="G5" s="729"/>
      <c r="H5" s="729"/>
      <c r="I5" s="729"/>
      <c r="J5" s="729"/>
      <c r="K5" s="729" t="s">
        <v>10</v>
      </c>
      <c r="L5" s="729"/>
      <c r="M5" s="7" t="s">
        <v>10</v>
      </c>
      <c r="N5" s="729"/>
    </row>
    <row r="6" spans="1:16">
      <c r="A6" s="730" t="s">
        <v>11</v>
      </c>
      <c r="B6" s="730"/>
      <c r="C6" s="731" t="s">
        <v>12</v>
      </c>
      <c r="D6" s="731"/>
      <c r="E6" s="8">
        <v>10821542</v>
      </c>
      <c r="F6" s="9"/>
      <c r="G6" s="732"/>
      <c r="H6" s="732"/>
      <c r="I6" s="732"/>
      <c r="J6" s="9"/>
      <c r="K6" s="732"/>
      <c r="L6" s="732"/>
      <c r="M6" s="9"/>
      <c r="N6" s="8">
        <f>E6+F6+G6-J6+K6+M6</f>
        <v>10821542</v>
      </c>
    </row>
    <row r="7" spans="1:16">
      <c r="A7" s="730" t="s">
        <v>13</v>
      </c>
      <c r="B7" s="730"/>
      <c r="C7" s="731" t="s">
        <v>14</v>
      </c>
      <c r="D7" s="731"/>
      <c r="E7" s="8">
        <f>E8+E9+E13+E14+E15</f>
        <v>73797652</v>
      </c>
      <c r="F7" s="10">
        <v>0</v>
      </c>
      <c r="G7" s="733">
        <f>G8+G9+G13+G14+G15</f>
        <v>5347309</v>
      </c>
      <c r="H7" s="733"/>
      <c r="I7" s="733"/>
      <c r="J7" s="8">
        <f>J8+J9+J13+J14+J15</f>
        <v>3241700</v>
      </c>
      <c r="K7" s="734">
        <f>K8+K9+K13+K14+K15</f>
        <v>0</v>
      </c>
      <c r="L7" s="734"/>
      <c r="M7" s="10">
        <f>M8+M9+M13+M14+M15</f>
        <v>0</v>
      </c>
      <c r="N7" s="8">
        <f>N8+N9+N13+N14+N15</f>
        <v>75903261</v>
      </c>
    </row>
    <row r="8" spans="1:16">
      <c r="A8" s="735" t="s">
        <v>15</v>
      </c>
      <c r="B8" s="735"/>
      <c r="C8" s="738" t="s">
        <v>16</v>
      </c>
      <c r="D8" s="738"/>
      <c r="E8" s="9"/>
      <c r="F8" s="9"/>
      <c r="G8" s="732"/>
      <c r="H8" s="732"/>
      <c r="I8" s="732"/>
      <c r="J8" s="9"/>
      <c r="K8" s="732"/>
      <c r="L8" s="732"/>
      <c r="M8" s="9"/>
      <c r="N8" s="10">
        <v>0</v>
      </c>
    </row>
    <row r="9" spans="1:16">
      <c r="A9" s="735" t="s">
        <v>17</v>
      </c>
      <c r="B9" s="735"/>
      <c r="C9" s="738" t="s">
        <v>18</v>
      </c>
      <c r="D9" s="738"/>
      <c r="E9" s="11">
        <f>E10+E11+E12</f>
        <v>3327652</v>
      </c>
      <c r="F9" s="12">
        <v>0</v>
      </c>
      <c r="G9" s="739">
        <f>G10+G11+G12</f>
        <v>0</v>
      </c>
      <c r="H9" s="739"/>
      <c r="I9" s="739"/>
      <c r="J9" s="12">
        <f>J10+J11+J12</f>
        <v>0</v>
      </c>
      <c r="K9" s="740">
        <f>K10+K11+K12</f>
        <v>0</v>
      </c>
      <c r="L9" s="741"/>
      <c r="M9" s="12">
        <f>M10+M11+M12</f>
        <v>0</v>
      </c>
      <c r="N9" s="8">
        <f>E9+F9+G9-J9+K9+M9</f>
        <v>3327652</v>
      </c>
    </row>
    <row r="10" spans="1:16">
      <c r="A10" s="735" t="s">
        <v>19</v>
      </c>
      <c r="B10" s="735"/>
      <c r="C10" s="736" t="s">
        <v>20</v>
      </c>
      <c r="D10" s="736"/>
      <c r="E10" s="13">
        <v>135652</v>
      </c>
      <c r="F10" s="14">
        <v>0</v>
      </c>
      <c r="G10" s="737">
        <v>0</v>
      </c>
      <c r="H10" s="737"/>
      <c r="I10" s="737"/>
      <c r="J10" s="14">
        <v>0</v>
      </c>
      <c r="K10" s="737"/>
      <c r="L10" s="737"/>
      <c r="M10" s="14">
        <v>0</v>
      </c>
      <c r="N10" s="15">
        <f>E10+F10+G10-J10+K10+M10</f>
        <v>135652</v>
      </c>
    </row>
    <row r="11" spans="1:16">
      <c r="A11" s="735" t="s">
        <v>21</v>
      </c>
      <c r="B11" s="735"/>
      <c r="C11" s="736" t="s">
        <v>22</v>
      </c>
      <c r="D11" s="736"/>
      <c r="E11" s="14">
        <v>0</v>
      </c>
      <c r="F11" s="14">
        <v>0</v>
      </c>
      <c r="G11" s="737">
        <v>0</v>
      </c>
      <c r="H11" s="737"/>
      <c r="I11" s="737"/>
      <c r="J11" s="14"/>
      <c r="K11" s="737"/>
      <c r="L11" s="737"/>
      <c r="M11" s="14">
        <v>0</v>
      </c>
      <c r="N11" s="9">
        <v>0</v>
      </c>
    </row>
    <row r="12" spans="1:16">
      <c r="A12" s="735" t="s">
        <v>23</v>
      </c>
      <c r="B12" s="735"/>
      <c r="C12" s="736" t="s">
        <v>24</v>
      </c>
      <c r="D12" s="736"/>
      <c r="E12" s="13">
        <v>3192000</v>
      </c>
      <c r="F12" s="14">
        <v>0</v>
      </c>
      <c r="G12" s="737">
        <v>0</v>
      </c>
      <c r="H12" s="737"/>
      <c r="I12" s="737"/>
      <c r="J12" s="14">
        <v>0</v>
      </c>
      <c r="K12" s="737"/>
      <c r="L12" s="737"/>
      <c r="M12" s="14">
        <v>0</v>
      </c>
      <c r="N12" s="15">
        <f>E12+F12+G12-J12+K12+M12</f>
        <v>3192000</v>
      </c>
    </row>
    <row r="13" spans="1:16">
      <c r="A13" s="735" t="s">
        <v>25</v>
      </c>
      <c r="B13" s="735"/>
      <c r="C13" s="738" t="s">
        <v>26</v>
      </c>
      <c r="D13" s="738"/>
      <c r="E13" s="8">
        <v>23886632</v>
      </c>
      <c r="F13" s="9"/>
      <c r="G13" s="742">
        <v>1679235</v>
      </c>
      <c r="H13" s="742"/>
      <c r="I13" s="742"/>
      <c r="J13" s="15">
        <v>1329207</v>
      </c>
      <c r="K13" s="732"/>
      <c r="L13" s="732"/>
      <c r="M13" s="9"/>
      <c r="N13" s="15">
        <f>E13+F13+G13-J13+K13+M13</f>
        <v>24236660</v>
      </c>
      <c r="P13" s="1"/>
    </row>
    <row r="14" spans="1:16">
      <c r="A14" s="735" t="s">
        <v>27</v>
      </c>
      <c r="B14" s="735"/>
      <c r="C14" s="738" t="s">
        <v>28</v>
      </c>
      <c r="D14" s="738"/>
      <c r="E14" s="9">
        <v>0</v>
      </c>
      <c r="F14" s="9">
        <v>0</v>
      </c>
      <c r="G14" s="732">
        <v>0</v>
      </c>
      <c r="H14" s="732"/>
      <c r="I14" s="732"/>
      <c r="J14" s="9">
        <v>0</v>
      </c>
      <c r="K14" s="732">
        <v>0</v>
      </c>
      <c r="L14" s="732"/>
      <c r="M14" s="9">
        <v>0</v>
      </c>
      <c r="N14" s="10">
        <v>0</v>
      </c>
    </row>
    <row r="15" spans="1:16">
      <c r="A15" s="735" t="s">
        <v>29</v>
      </c>
      <c r="B15" s="735"/>
      <c r="C15" s="738" t="s">
        <v>30</v>
      </c>
      <c r="D15" s="738"/>
      <c r="E15" s="11">
        <v>46583368</v>
      </c>
      <c r="F15" s="9"/>
      <c r="G15" s="742">
        <v>3668074</v>
      </c>
      <c r="H15" s="742"/>
      <c r="I15" s="742"/>
      <c r="J15" s="15">
        <v>1912493</v>
      </c>
      <c r="K15" s="732"/>
      <c r="L15" s="732"/>
      <c r="M15" s="9"/>
      <c r="N15" s="8">
        <f>E15+F15+G15-J15+K15+M15</f>
        <v>48338949</v>
      </c>
    </row>
    <row r="16" spans="1:16">
      <c r="A16" s="730" t="s">
        <v>31</v>
      </c>
      <c r="B16" s="730"/>
      <c r="C16" s="731" t="s">
        <v>32</v>
      </c>
      <c r="D16" s="731"/>
      <c r="E16" s="8">
        <v>209580</v>
      </c>
      <c r="F16" s="10"/>
      <c r="G16" s="733">
        <v>8296</v>
      </c>
      <c r="H16" s="733"/>
      <c r="I16" s="733"/>
      <c r="J16" s="8">
        <v>33780</v>
      </c>
      <c r="K16" s="734"/>
      <c r="L16" s="734"/>
      <c r="M16" s="10"/>
      <c r="N16" s="8">
        <f>E16+F16+G16-J16+K16+M16</f>
        <v>184096</v>
      </c>
    </row>
    <row r="17" spans="1:14">
      <c r="A17" s="730" t="s">
        <v>33</v>
      </c>
      <c r="B17" s="730"/>
      <c r="C17" s="731" t="s">
        <v>34</v>
      </c>
      <c r="D17" s="731"/>
      <c r="E17" s="10">
        <v>0</v>
      </c>
      <c r="F17" s="9">
        <v>0</v>
      </c>
      <c r="G17" s="732">
        <v>0</v>
      </c>
      <c r="H17" s="732"/>
      <c r="I17" s="732"/>
      <c r="J17" s="9">
        <v>0</v>
      </c>
      <c r="K17" s="732">
        <v>0</v>
      </c>
      <c r="L17" s="732"/>
      <c r="M17" s="9">
        <v>0</v>
      </c>
      <c r="N17" s="10">
        <v>0</v>
      </c>
    </row>
    <row r="18" spans="1:14">
      <c r="A18" s="735" t="s">
        <v>35</v>
      </c>
      <c r="B18" s="735"/>
      <c r="C18" s="738" t="s">
        <v>36</v>
      </c>
      <c r="D18" s="738"/>
      <c r="E18" s="9"/>
      <c r="F18" s="9"/>
      <c r="G18" s="732"/>
      <c r="H18" s="732"/>
      <c r="I18" s="732"/>
      <c r="J18" s="9"/>
      <c r="K18" s="732"/>
      <c r="L18" s="732"/>
      <c r="M18" s="9"/>
      <c r="N18" s="9">
        <v>0</v>
      </c>
    </row>
    <row r="19" spans="1:14">
      <c r="A19" s="735" t="s">
        <v>37</v>
      </c>
      <c r="B19" s="735"/>
      <c r="C19" s="738" t="s">
        <v>38</v>
      </c>
      <c r="D19" s="738"/>
      <c r="E19" s="9"/>
      <c r="F19" s="9"/>
      <c r="G19" s="732"/>
      <c r="H19" s="732"/>
      <c r="I19" s="732"/>
      <c r="J19" s="9"/>
      <c r="K19" s="732"/>
      <c r="L19" s="732"/>
      <c r="M19" s="9"/>
      <c r="N19" s="9">
        <v>0</v>
      </c>
    </row>
    <row r="20" spans="1:14">
      <c r="A20" s="735" t="s">
        <v>39</v>
      </c>
      <c r="B20" s="735"/>
      <c r="C20" s="738" t="s">
        <v>40</v>
      </c>
      <c r="D20" s="738"/>
      <c r="E20" s="9"/>
      <c r="F20" s="9"/>
      <c r="G20" s="732"/>
      <c r="H20" s="732"/>
      <c r="I20" s="732"/>
      <c r="J20" s="9"/>
      <c r="K20" s="732"/>
      <c r="L20" s="732"/>
      <c r="M20" s="9"/>
      <c r="N20" s="9">
        <v>0</v>
      </c>
    </row>
    <row r="21" spans="1:14">
      <c r="A21" s="735" t="s">
        <v>41</v>
      </c>
      <c r="B21" s="735"/>
      <c r="C21" s="738" t="s">
        <v>42</v>
      </c>
      <c r="D21" s="738"/>
      <c r="E21" s="9"/>
      <c r="F21" s="9"/>
      <c r="G21" s="732"/>
      <c r="H21" s="732"/>
      <c r="I21" s="732"/>
      <c r="J21" s="9"/>
      <c r="K21" s="732"/>
      <c r="L21" s="732"/>
      <c r="M21" s="9"/>
      <c r="N21" s="9">
        <v>0</v>
      </c>
    </row>
    <row r="22" spans="1:14">
      <c r="A22" s="735" t="s">
        <v>43</v>
      </c>
      <c r="B22" s="735"/>
      <c r="C22" s="738" t="s">
        <v>44</v>
      </c>
      <c r="D22" s="738"/>
      <c r="E22" s="9"/>
      <c r="F22" s="9"/>
      <c r="G22" s="732"/>
      <c r="H22" s="732"/>
      <c r="I22" s="732"/>
      <c r="J22" s="9"/>
      <c r="K22" s="732"/>
      <c r="L22" s="732"/>
      <c r="M22" s="9"/>
      <c r="N22" s="9">
        <v>0</v>
      </c>
    </row>
    <row r="23" spans="1:14">
      <c r="A23" s="730" t="s">
        <v>45</v>
      </c>
      <c r="B23" s="730"/>
      <c r="C23" s="731" t="s">
        <v>46</v>
      </c>
      <c r="D23" s="731"/>
      <c r="E23" s="10">
        <v>0</v>
      </c>
      <c r="F23" s="10">
        <v>0</v>
      </c>
      <c r="G23" s="734">
        <v>0</v>
      </c>
      <c r="H23" s="734"/>
      <c r="I23" s="734"/>
      <c r="J23" s="10">
        <v>0</v>
      </c>
      <c r="K23" s="734">
        <v>0</v>
      </c>
      <c r="L23" s="734"/>
      <c r="M23" s="10">
        <v>0</v>
      </c>
      <c r="N23" s="10">
        <v>0</v>
      </c>
    </row>
    <row r="24" spans="1:14">
      <c r="A24" s="735" t="s">
        <v>47</v>
      </c>
      <c r="B24" s="735"/>
      <c r="C24" s="738" t="s">
        <v>48</v>
      </c>
      <c r="D24" s="738"/>
      <c r="E24" s="9"/>
      <c r="F24" s="9"/>
      <c r="G24" s="732"/>
      <c r="H24" s="732"/>
      <c r="I24" s="732"/>
      <c r="J24" s="9"/>
      <c r="K24" s="732"/>
      <c r="L24" s="732"/>
      <c r="M24" s="9"/>
      <c r="N24" s="9">
        <v>0</v>
      </c>
    </row>
    <row r="25" spans="1:14">
      <c r="A25" s="735" t="s">
        <v>49</v>
      </c>
      <c r="B25" s="735"/>
      <c r="C25" s="738" t="s">
        <v>50</v>
      </c>
      <c r="D25" s="738"/>
      <c r="E25" s="9"/>
      <c r="F25" s="9"/>
      <c r="G25" s="732"/>
      <c r="H25" s="732"/>
      <c r="I25" s="732"/>
      <c r="J25" s="9"/>
      <c r="K25" s="732"/>
      <c r="L25" s="732"/>
      <c r="M25" s="9"/>
      <c r="N25" s="9">
        <v>0</v>
      </c>
    </row>
    <row r="26" spans="1:14">
      <c r="A26" s="735" t="s">
        <v>51</v>
      </c>
      <c r="B26" s="735"/>
      <c r="C26" s="738" t="s">
        <v>52</v>
      </c>
      <c r="D26" s="738"/>
      <c r="E26" s="9">
        <v>0</v>
      </c>
      <c r="F26" s="9"/>
      <c r="G26" s="732"/>
      <c r="H26" s="732"/>
      <c r="I26" s="732"/>
      <c r="J26" s="9"/>
      <c r="K26" s="732"/>
      <c r="L26" s="732"/>
      <c r="M26" s="9"/>
      <c r="N26" s="9">
        <v>0</v>
      </c>
    </row>
    <row r="27" spans="1:14">
      <c r="A27" s="743" t="s">
        <v>53</v>
      </c>
      <c r="B27" s="743"/>
      <c r="C27" s="744" t="s">
        <v>54</v>
      </c>
      <c r="D27" s="744"/>
      <c r="E27" s="8">
        <v>14941547</v>
      </c>
      <c r="F27" s="8">
        <v>1022468</v>
      </c>
      <c r="G27" s="734"/>
      <c r="H27" s="734"/>
      <c r="I27" s="734"/>
      <c r="J27" s="10"/>
      <c r="K27" s="734"/>
      <c r="L27" s="734"/>
      <c r="M27" s="10"/>
      <c r="N27" s="8">
        <v>15964015</v>
      </c>
    </row>
    <row r="28" spans="1:14">
      <c r="A28" s="743" t="s">
        <v>55</v>
      </c>
      <c r="B28" s="743"/>
      <c r="C28" s="744" t="s">
        <v>56</v>
      </c>
      <c r="D28" s="744"/>
      <c r="E28" s="8">
        <v>1022468</v>
      </c>
      <c r="F28" s="8">
        <v>-1022468</v>
      </c>
      <c r="G28" s="734"/>
      <c r="H28" s="734"/>
      <c r="I28" s="734"/>
      <c r="J28" s="10"/>
      <c r="K28" s="734"/>
      <c r="L28" s="734"/>
      <c r="M28" s="8">
        <v>371598</v>
      </c>
      <c r="N28" s="8">
        <v>371598</v>
      </c>
    </row>
    <row r="29" spans="1:14">
      <c r="A29" s="746"/>
      <c r="B29" s="746"/>
      <c r="C29" s="744" t="s">
        <v>57</v>
      </c>
      <c r="D29" s="744"/>
      <c r="E29" s="8">
        <f>E6+E7+E16+E17+E23+E27+E28</f>
        <v>100792789</v>
      </c>
      <c r="F29" s="8">
        <f>F6+F7+F16+F17+F23+F27+F28</f>
        <v>0</v>
      </c>
      <c r="G29" s="733">
        <f>G6+G7+G16+G17+G23+G27+G28</f>
        <v>5355605</v>
      </c>
      <c r="H29" s="733"/>
      <c r="I29" s="733"/>
      <c r="J29" s="41">
        <f>J6+J7+J16+J17+J23+J27+J28</f>
        <v>3275480</v>
      </c>
      <c r="K29" s="734">
        <f>K6+K7+K16+K17+K23+K27+K28</f>
        <v>0</v>
      </c>
      <c r="L29" s="734"/>
      <c r="M29" s="8">
        <f>M6+M7+M16+M17+M23+M27+M28</f>
        <v>371598</v>
      </c>
      <c r="N29" s="8">
        <f>N6+N7+N16+N17+N23+N27+N28</f>
        <v>103244512</v>
      </c>
    </row>
    <row r="30" spans="1:14" ht="15.5">
      <c r="A30" s="2"/>
      <c r="B30" s="5"/>
      <c r="C30" s="5"/>
      <c r="E30" s="4"/>
      <c r="F30" s="4"/>
      <c r="G30" s="4"/>
      <c r="H30" s="3"/>
      <c r="I30" s="6"/>
      <c r="J30" s="6"/>
      <c r="K30" s="6"/>
      <c r="L30" s="745"/>
      <c r="M30" s="745"/>
      <c r="N30" s="745"/>
    </row>
    <row r="31" spans="1:14" ht="15.5">
      <c r="A31" s="4" t="s">
        <v>58</v>
      </c>
      <c r="J31" s="1"/>
      <c r="N31" s="16"/>
    </row>
    <row r="32" spans="1:14">
      <c r="N32" s="1"/>
    </row>
    <row r="36" spans="1:16" ht="21">
      <c r="A36" s="729" t="s">
        <v>0</v>
      </c>
      <c r="B36" s="729" t="s">
        <v>59</v>
      </c>
      <c r="C36" s="7" t="s">
        <v>60</v>
      </c>
      <c r="D36" s="729" t="s">
        <v>61</v>
      </c>
      <c r="E36" s="729"/>
      <c r="F36" s="729"/>
      <c r="G36" s="729"/>
      <c r="H36" s="729" t="s">
        <v>3</v>
      </c>
      <c r="I36" s="729"/>
      <c r="J36" s="729"/>
      <c r="K36" s="729"/>
      <c r="L36" s="729"/>
      <c r="M36" s="729"/>
      <c r="N36" s="729"/>
      <c r="O36" s="729"/>
      <c r="P36" s="18" t="s">
        <v>62</v>
      </c>
    </row>
    <row r="37" spans="1:16" ht="52.5">
      <c r="A37" s="729"/>
      <c r="B37" s="729"/>
      <c r="C37" s="7" t="s">
        <v>63</v>
      </c>
      <c r="D37" s="729" t="s">
        <v>64</v>
      </c>
      <c r="E37" s="729" t="s">
        <v>65</v>
      </c>
      <c r="F37" s="7" t="s">
        <v>66</v>
      </c>
      <c r="G37" s="18" t="s">
        <v>67</v>
      </c>
      <c r="H37" s="7" t="s">
        <v>68</v>
      </c>
      <c r="I37" s="7" t="s">
        <v>69</v>
      </c>
      <c r="J37" s="7" t="s">
        <v>65</v>
      </c>
      <c r="K37" s="7" t="s">
        <v>70</v>
      </c>
      <c r="L37" s="7" t="s">
        <v>71</v>
      </c>
      <c r="M37" s="7" t="s">
        <v>72</v>
      </c>
      <c r="N37" s="7" t="s">
        <v>73</v>
      </c>
      <c r="O37" s="7" t="s">
        <v>74</v>
      </c>
      <c r="P37" s="747"/>
    </row>
    <row r="38" spans="1:16">
      <c r="A38" s="729"/>
      <c r="B38" s="729"/>
      <c r="C38" s="19"/>
      <c r="D38" s="729"/>
      <c r="E38" s="729"/>
      <c r="F38" s="7" t="s">
        <v>75</v>
      </c>
      <c r="G38" s="18"/>
      <c r="H38" s="7"/>
      <c r="I38" s="7"/>
      <c r="J38" s="7"/>
      <c r="K38" s="7"/>
      <c r="L38" s="7"/>
      <c r="M38" s="7"/>
      <c r="N38" s="7"/>
      <c r="O38" s="7"/>
      <c r="P38" s="747"/>
    </row>
    <row r="39" spans="1:16">
      <c r="A39" s="20" t="s">
        <v>76</v>
      </c>
      <c r="B39" s="21" t="s">
        <v>77</v>
      </c>
      <c r="C39" s="9">
        <v>0</v>
      </c>
      <c r="D39" s="9"/>
      <c r="E39" s="9"/>
      <c r="F39" s="9"/>
      <c r="G39" s="9">
        <v>0</v>
      </c>
      <c r="H39" s="9"/>
      <c r="I39" s="9"/>
      <c r="J39" s="9"/>
      <c r="K39" s="9"/>
      <c r="L39" s="9"/>
      <c r="M39" s="9"/>
      <c r="N39" s="9"/>
      <c r="O39" s="9"/>
      <c r="P39" s="9">
        <v>0</v>
      </c>
    </row>
    <row r="40" spans="1:16">
      <c r="A40" s="732" t="s">
        <v>78</v>
      </c>
      <c r="B40" s="732"/>
      <c r="C40" s="9"/>
      <c r="D40" s="9"/>
      <c r="E40" s="9"/>
      <c r="F40" s="9"/>
      <c r="G40" s="9">
        <v>0</v>
      </c>
      <c r="H40" s="9"/>
      <c r="I40" s="9"/>
      <c r="J40" s="9"/>
      <c r="K40" s="9"/>
      <c r="L40" s="9"/>
      <c r="M40" s="9"/>
      <c r="N40" s="9"/>
      <c r="O40" s="9"/>
      <c r="P40" s="9">
        <v>0</v>
      </c>
    </row>
    <row r="41" spans="1:16">
      <c r="A41" s="20" t="s">
        <v>79</v>
      </c>
      <c r="B41" s="21" t="s">
        <v>80</v>
      </c>
      <c r="C41" s="9">
        <v>0</v>
      </c>
      <c r="D41" s="9"/>
      <c r="E41" s="9"/>
      <c r="F41" s="9"/>
      <c r="G41" s="9">
        <v>0</v>
      </c>
      <c r="H41" s="9"/>
      <c r="I41" s="9"/>
      <c r="J41" s="9"/>
      <c r="K41" s="9"/>
      <c r="L41" s="9"/>
      <c r="M41" s="9"/>
      <c r="N41" s="9"/>
      <c r="O41" s="9"/>
      <c r="P41" s="9">
        <v>0</v>
      </c>
    </row>
    <row r="42" spans="1:16">
      <c r="A42" s="732" t="s">
        <v>78</v>
      </c>
      <c r="B42" s="732"/>
      <c r="C42" s="9"/>
      <c r="D42" s="9"/>
      <c r="E42" s="9"/>
      <c r="F42" s="9"/>
      <c r="G42" s="9">
        <v>0</v>
      </c>
      <c r="H42" s="9"/>
      <c r="I42" s="9"/>
      <c r="J42" s="9"/>
      <c r="K42" s="9"/>
      <c r="L42" s="9"/>
      <c r="M42" s="9"/>
      <c r="N42" s="9"/>
      <c r="O42" s="9"/>
      <c r="P42" s="9">
        <v>0</v>
      </c>
    </row>
    <row r="43" spans="1:16" ht="20">
      <c r="A43" s="20" t="s">
        <v>81</v>
      </c>
      <c r="B43" s="22" t="s">
        <v>82</v>
      </c>
      <c r="C43" s="9"/>
      <c r="D43" s="9"/>
      <c r="E43" s="9"/>
      <c r="F43" s="9"/>
      <c r="G43" s="9">
        <v>0</v>
      </c>
      <c r="H43" s="9"/>
      <c r="I43" s="9"/>
      <c r="J43" s="9"/>
      <c r="K43" s="9"/>
      <c r="L43" s="9"/>
      <c r="M43" s="9"/>
      <c r="N43" s="9">
        <v>0</v>
      </c>
      <c r="O43" s="9"/>
      <c r="P43" s="9">
        <v>0</v>
      </c>
    </row>
    <row r="44" spans="1:16">
      <c r="A44" s="732" t="s">
        <v>78</v>
      </c>
      <c r="B44" s="732"/>
      <c r="C44" s="9"/>
      <c r="D44" s="9"/>
      <c r="E44" s="9"/>
      <c r="F44" s="9"/>
      <c r="G44" s="9">
        <v>0</v>
      </c>
      <c r="H44" s="9"/>
      <c r="I44" s="9"/>
      <c r="J44" s="9"/>
      <c r="K44" s="9"/>
      <c r="L44" s="9"/>
      <c r="M44" s="9"/>
      <c r="N44" s="9"/>
      <c r="O44" s="9"/>
      <c r="P44" s="9">
        <v>0</v>
      </c>
    </row>
    <row r="45" spans="1:16" ht="21">
      <c r="A45" s="23" t="s">
        <v>83</v>
      </c>
      <c r="B45" s="24" t="s">
        <v>84</v>
      </c>
      <c r="C45" s="8">
        <v>31907230</v>
      </c>
      <c r="D45" s="10"/>
      <c r="E45" s="10"/>
      <c r="F45" s="10"/>
      <c r="G45" s="8">
        <v>31907230</v>
      </c>
      <c r="H45" s="10"/>
      <c r="I45" s="10"/>
      <c r="J45" s="10"/>
      <c r="K45" s="8">
        <v>492040</v>
      </c>
      <c r="L45" s="10"/>
      <c r="M45" s="10"/>
      <c r="N45" s="10"/>
      <c r="O45" s="10"/>
      <c r="P45" s="8">
        <v>32399270</v>
      </c>
    </row>
    <row r="46" spans="1:16">
      <c r="A46" s="25" t="s">
        <v>85</v>
      </c>
      <c r="B46" s="26" t="s">
        <v>86</v>
      </c>
      <c r="C46" s="8">
        <v>33191361</v>
      </c>
      <c r="D46" s="10">
        <v>0</v>
      </c>
      <c r="E46" s="10">
        <v>0</v>
      </c>
      <c r="F46" s="8">
        <v>10694201</v>
      </c>
      <c r="G46" s="8">
        <v>22497160</v>
      </c>
      <c r="H46" s="10">
        <v>0</v>
      </c>
      <c r="I46" s="10">
        <v>0</v>
      </c>
      <c r="J46" s="10">
        <v>0</v>
      </c>
      <c r="K46" s="8">
        <v>515189</v>
      </c>
      <c r="L46" s="10">
        <v>0</v>
      </c>
      <c r="M46" s="10">
        <v>0</v>
      </c>
      <c r="N46" s="10">
        <v>0</v>
      </c>
      <c r="O46" s="8">
        <v>1074811</v>
      </c>
      <c r="P46" s="8">
        <v>21937538</v>
      </c>
    </row>
    <row r="47" spans="1:16">
      <c r="A47" s="732" t="s">
        <v>78</v>
      </c>
      <c r="B47" s="732"/>
      <c r="C47" s="15">
        <v>9703844</v>
      </c>
      <c r="D47" s="9">
        <v>0</v>
      </c>
      <c r="E47" s="9">
        <v>0</v>
      </c>
      <c r="F47" s="15">
        <v>2031620</v>
      </c>
      <c r="G47" s="15">
        <v>7672224</v>
      </c>
      <c r="H47" s="15">
        <v>1295278</v>
      </c>
      <c r="I47" s="9">
        <v>0</v>
      </c>
      <c r="J47" s="9">
        <v>0</v>
      </c>
      <c r="K47" s="15">
        <v>515189</v>
      </c>
      <c r="L47" s="9">
        <v>0</v>
      </c>
      <c r="M47" s="9">
        <v>0</v>
      </c>
      <c r="N47" s="9">
        <v>0</v>
      </c>
      <c r="O47" s="15">
        <v>427842</v>
      </c>
      <c r="P47" s="15">
        <v>9054849</v>
      </c>
    </row>
    <row r="48" spans="1:16">
      <c r="A48" s="20" t="s">
        <v>87</v>
      </c>
      <c r="B48" s="22" t="s">
        <v>88</v>
      </c>
      <c r="C48" s="15">
        <v>1398133</v>
      </c>
      <c r="D48" s="9"/>
      <c r="E48" s="9"/>
      <c r="F48" s="15">
        <v>1102299</v>
      </c>
      <c r="G48" s="15">
        <v>295834</v>
      </c>
      <c r="H48" s="9"/>
      <c r="I48" s="9"/>
      <c r="J48" s="9"/>
      <c r="K48" s="15">
        <v>205068</v>
      </c>
      <c r="L48" s="9"/>
      <c r="M48" s="9"/>
      <c r="N48" s="9"/>
      <c r="O48" s="15">
        <v>115927</v>
      </c>
      <c r="P48" s="15">
        <v>384975</v>
      </c>
    </row>
    <row r="49" spans="1:17">
      <c r="A49" s="732" t="s">
        <v>78</v>
      </c>
      <c r="B49" s="732"/>
      <c r="C49" s="15">
        <v>655766</v>
      </c>
      <c r="D49" s="9"/>
      <c r="E49" s="9"/>
      <c r="F49" s="15">
        <v>555297</v>
      </c>
      <c r="G49" s="15">
        <v>100469</v>
      </c>
      <c r="H49" s="15">
        <v>195365</v>
      </c>
      <c r="I49" s="9"/>
      <c r="J49" s="9"/>
      <c r="K49" s="15">
        <v>205068</v>
      </c>
      <c r="L49" s="9"/>
      <c r="M49" s="9"/>
      <c r="N49" s="9"/>
      <c r="O49" s="15">
        <v>115927</v>
      </c>
      <c r="P49" s="15">
        <v>384975</v>
      </c>
    </row>
    <row r="50" spans="1:17">
      <c r="A50" s="20" t="s">
        <v>89</v>
      </c>
      <c r="B50" s="21" t="s">
        <v>90</v>
      </c>
      <c r="C50" s="15">
        <v>31793228</v>
      </c>
      <c r="D50" s="9"/>
      <c r="E50" s="9"/>
      <c r="F50" s="15">
        <v>9591902</v>
      </c>
      <c r="G50" s="15">
        <v>22201326</v>
      </c>
      <c r="H50" s="9"/>
      <c r="I50" s="9"/>
      <c r="J50" s="9"/>
      <c r="K50" s="15">
        <v>310121</v>
      </c>
      <c r="L50" s="9"/>
      <c r="M50" s="9"/>
      <c r="N50" s="9"/>
      <c r="O50" s="15">
        <v>958884</v>
      </c>
      <c r="P50" s="15">
        <v>21552563</v>
      </c>
    </row>
    <row r="51" spans="1:17">
      <c r="A51" s="732" t="s">
        <v>78</v>
      </c>
      <c r="B51" s="732"/>
      <c r="C51" s="15">
        <v>9048078</v>
      </c>
      <c r="D51" s="9"/>
      <c r="E51" s="9"/>
      <c r="F51" s="15">
        <v>1476323</v>
      </c>
      <c r="G51" s="15">
        <v>7571755</v>
      </c>
      <c r="H51" s="15">
        <v>1099913</v>
      </c>
      <c r="I51" s="9"/>
      <c r="J51" s="9"/>
      <c r="K51" s="15">
        <v>310121</v>
      </c>
      <c r="L51" s="9"/>
      <c r="M51" s="9"/>
      <c r="N51" s="9"/>
      <c r="O51" s="15">
        <v>311915</v>
      </c>
      <c r="P51" s="15">
        <v>8669874</v>
      </c>
    </row>
    <row r="52" spans="1:17">
      <c r="A52" s="20" t="s">
        <v>91</v>
      </c>
      <c r="B52" s="21" t="s">
        <v>92</v>
      </c>
      <c r="C52" s="9"/>
      <c r="D52" s="9"/>
      <c r="E52" s="9"/>
      <c r="F52" s="9"/>
      <c r="G52" s="9">
        <v>0</v>
      </c>
      <c r="H52" s="9"/>
      <c r="I52" s="9"/>
      <c r="J52" s="9"/>
      <c r="K52" s="9"/>
      <c r="L52" s="9"/>
      <c r="M52" s="9"/>
      <c r="N52" s="9"/>
      <c r="O52" s="9"/>
      <c r="P52" s="9">
        <v>0</v>
      </c>
    </row>
    <row r="53" spans="1:17">
      <c r="A53" s="732" t="s">
        <v>78</v>
      </c>
      <c r="B53" s="732"/>
      <c r="C53" s="9"/>
      <c r="D53" s="9"/>
      <c r="E53" s="9"/>
      <c r="F53" s="9"/>
      <c r="G53" s="9">
        <v>0</v>
      </c>
      <c r="H53" s="9"/>
      <c r="I53" s="9"/>
      <c r="J53" s="9"/>
      <c r="K53" s="9"/>
      <c r="L53" s="9"/>
      <c r="M53" s="9"/>
      <c r="N53" s="9"/>
      <c r="O53" s="9"/>
      <c r="P53" s="9">
        <v>0</v>
      </c>
    </row>
    <row r="54" spans="1:17">
      <c r="A54" s="27"/>
      <c r="B54" s="28" t="s">
        <v>93</v>
      </c>
      <c r="C54" s="29">
        <v>65098591</v>
      </c>
      <c r="D54" s="30">
        <v>0</v>
      </c>
      <c r="E54" s="30">
        <v>0</v>
      </c>
      <c r="F54" s="29">
        <v>10694201</v>
      </c>
      <c r="G54" s="29">
        <v>54404390</v>
      </c>
      <c r="H54" s="30">
        <v>0</v>
      </c>
      <c r="I54" s="30">
        <v>0</v>
      </c>
      <c r="J54" s="30">
        <v>0</v>
      </c>
      <c r="K54" s="29">
        <v>1007229</v>
      </c>
      <c r="L54" s="30">
        <v>0</v>
      </c>
      <c r="M54" s="30">
        <v>0</v>
      </c>
      <c r="N54" s="30">
        <v>0</v>
      </c>
      <c r="O54" s="29">
        <v>1074811</v>
      </c>
      <c r="P54" s="29">
        <v>54336808</v>
      </c>
    </row>
    <row r="55" spans="1:17">
      <c r="A55" s="732" t="s">
        <v>78</v>
      </c>
      <c r="B55" s="732"/>
      <c r="C55" s="15">
        <v>9703844</v>
      </c>
      <c r="D55" s="9">
        <v>0</v>
      </c>
      <c r="E55" s="9">
        <v>0</v>
      </c>
      <c r="F55" s="15">
        <v>2031620</v>
      </c>
      <c r="G55" s="15">
        <v>7672224</v>
      </c>
      <c r="H55" s="15">
        <v>1295278</v>
      </c>
      <c r="I55" s="9">
        <v>0</v>
      </c>
      <c r="J55" s="9">
        <v>0</v>
      </c>
      <c r="K55" s="15">
        <v>515189</v>
      </c>
      <c r="L55" s="9">
        <v>0</v>
      </c>
      <c r="M55" s="9">
        <v>0</v>
      </c>
      <c r="N55" s="9">
        <v>0</v>
      </c>
      <c r="O55" s="42">
        <v>427842</v>
      </c>
      <c r="P55" s="15">
        <v>9054849</v>
      </c>
    </row>
    <row r="57" spans="1:17" ht="16">
      <c r="A57" s="45" t="s">
        <v>124</v>
      </c>
    </row>
    <row r="58" spans="1:17" ht="16">
      <c r="A58" s="45"/>
    </row>
    <row r="59" spans="1:17" ht="16">
      <c r="A59" s="45"/>
    </row>
    <row r="62" spans="1:17">
      <c r="A62" s="729" t="s">
        <v>94</v>
      </c>
      <c r="B62" s="729" t="s">
        <v>95</v>
      </c>
      <c r="C62" s="7" t="s">
        <v>60</v>
      </c>
      <c r="D62" s="729" t="s">
        <v>61</v>
      </c>
      <c r="E62" s="729"/>
      <c r="F62" s="729"/>
      <c r="G62" s="729"/>
      <c r="H62" s="729" t="s">
        <v>3</v>
      </c>
      <c r="I62" s="729"/>
      <c r="J62" s="729"/>
      <c r="K62" s="729"/>
      <c r="L62" s="729"/>
      <c r="M62" s="729"/>
      <c r="N62" s="729"/>
      <c r="O62" s="729"/>
      <c r="P62" s="729"/>
      <c r="Q62" s="31"/>
    </row>
    <row r="63" spans="1:17" ht="33" customHeight="1">
      <c r="A63" s="729"/>
      <c r="B63" s="729"/>
      <c r="C63" s="7" t="s">
        <v>63</v>
      </c>
      <c r="D63" s="729" t="s">
        <v>69</v>
      </c>
      <c r="E63" s="729" t="s">
        <v>65</v>
      </c>
      <c r="F63" s="7" t="s">
        <v>66</v>
      </c>
      <c r="G63" s="748" t="s">
        <v>67</v>
      </c>
      <c r="H63" s="729" t="s">
        <v>68</v>
      </c>
      <c r="I63" s="729" t="s">
        <v>69</v>
      </c>
      <c r="J63" s="729" t="s">
        <v>65</v>
      </c>
      <c r="K63" s="729" t="s">
        <v>70</v>
      </c>
      <c r="L63" s="749" t="s">
        <v>96</v>
      </c>
      <c r="M63" s="729" t="s">
        <v>97</v>
      </c>
      <c r="N63" s="729" t="s">
        <v>73</v>
      </c>
      <c r="O63" s="729" t="s">
        <v>74</v>
      </c>
      <c r="P63" s="748" t="s">
        <v>62</v>
      </c>
      <c r="Q63" s="748"/>
    </row>
    <row r="64" spans="1:17" ht="21">
      <c r="A64" s="729"/>
      <c r="B64" s="729"/>
      <c r="C64" s="19"/>
      <c r="D64" s="729"/>
      <c r="E64" s="729"/>
      <c r="F64" s="7" t="s">
        <v>98</v>
      </c>
      <c r="G64" s="748"/>
      <c r="H64" s="729"/>
      <c r="I64" s="729"/>
      <c r="J64" s="729"/>
      <c r="K64" s="729"/>
      <c r="L64" s="749"/>
      <c r="M64" s="729"/>
      <c r="N64" s="729"/>
      <c r="O64" s="729"/>
      <c r="P64" s="748"/>
      <c r="Q64" s="748"/>
    </row>
    <row r="65" spans="1:17">
      <c r="A65" s="32" t="s">
        <v>99</v>
      </c>
      <c r="B65" s="33" t="s">
        <v>100</v>
      </c>
      <c r="C65" s="9">
        <v>0</v>
      </c>
      <c r="D65" s="9"/>
      <c r="E65" s="9"/>
      <c r="F65" s="9"/>
      <c r="G65" s="9">
        <v>0</v>
      </c>
      <c r="H65" s="9"/>
      <c r="I65" s="9"/>
      <c r="J65" s="9"/>
      <c r="K65" s="9"/>
      <c r="L65" s="9"/>
      <c r="M65" s="9"/>
      <c r="N65" s="9"/>
      <c r="O65" s="9"/>
      <c r="P65" s="732">
        <v>0</v>
      </c>
      <c r="Q65" s="732"/>
    </row>
    <row r="66" spans="1:17">
      <c r="A66" s="750" t="s">
        <v>78</v>
      </c>
      <c r="B66" s="750"/>
      <c r="C66" s="9"/>
      <c r="D66" s="9"/>
      <c r="E66" s="9"/>
      <c r="F66" s="9"/>
      <c r="G66" s="9">
        <v>0</v>
      </c>
      <c r="H66" s="9"/>
      <c r="I66" s="9"/>
      <c r="J66" s="9"/>
      <c r="K66" s="9"/>
      <c r="L66" s="9"/>
      <c r="M66" s="9"/>
      <c r="N66" s="9"/>
      <c r="O66" s="9"/>
      <c r="P66" s="732">
        <v>0</v>
      </c>
      <c r="Q66" s="732"/>
    </row>
    <row r="67" spans="1:17">
      <c r="A67" s="32" t="s">
        <v>101</v>
      </c>
      <c r="B67" s="33" t="s">
        <v>102</v>
      </c>
      <c r="C67" s="9"/>
      <c r="D67" s="9"/>
      <c r="E67" s="9"/>
      <c r="F67" s="9"/>
      <c r="G67" s="9">
        <v>0</v>
      </c>
      <c r="H67" s="9"/>
      <c r="I67" s="9"/>
      <c r="J67" s="9"/>
      <c r="K67" s="9"/>
      <c r="L67" s="9"/>
      <c r="M67" s="9"/>
      <c r="N67" s="9"/>
      <c r="O67" s="9"/>
      <c r="P67" s="732">
        <v>0</v>
      </c>
      <c r="Q67" s="732"/>
    </row>
    <row r="68" spans="1:17">
      <c r="A68" s="750" t="s">
        <v>78</v>
      </c>
      <c r="B68" s="750"/>
      <c r="C68" s="9"/>
      <c r="D68" s="9"/>
      <c r="E68" s="9"/>
      <c r="F68" s="9"/>
      <c r="G68" s="9">
        <v>0</v>
      </c>
      <c r="H68" s="9"/>
      <c r="I68" s="9"/>
      <c r="J68" s="9"/>
      <c r="K68" s="9"/>
      <c r="L68" s="9"/>
      <c r="M68" s="9"/>
      <c r="N68" s="9"/>
      <c r="O68" s="9"/>
      <c r="P68" s="732"/>
      <c r="Q68" s="732"/>
    </row>
    <row r="69" spans="1:17">
      <c r="A69" s="20" t="s">
        <v>103</v>
      </c>
      <c r="B69" s="26" t="s">
        <v>104</v>
      </c>
      <c r="C69" s="34">
        <v>292088</v>
      </c>
      <c r="D69" s="35"/>
      <c r="E69" s="35"/>
      <c r="F69" s="34">
        <v>137745</v>
      </c>
      <c r="G69" s="34">
        <v>154343</v>
      </c>
      <c r="H69" s="35"/>
      <c r="I69" s="35"/>
      <c r="J69" s="35"/>
      <c r="K69" s="35">
        <v>5795</v>
      </c>
      <c r="L69" s="35">
        <v>0</v>
      </c>
      <c r="M69" s="35"/>
      <c r="N69" s="35"/>
      <c r="O69" s="34">
        <v>29223</v>
      </c>
      <c r="P69" s="751">
        <v>130914</v>
      </c>
      <c r="Q69" s="751"/>
    </row>
    <row r="70" spans="1:17">
      <c r="A70" s="752" t="s">
        <v>78</v>
      </c>
      <c r="B70" s="752"/>
      <c r="C70" s="34">
        <v>40546</v>
      </c>
      <c r="D70" s="35"/>
      <c r="E70" s="35"/>
      <c r="F70" s="34">
        <v>14042</v>
      </c>
      <c r="G70" s="34">
        <v>26504</v>
      </c>
      <c r="H70" s="35"/>
      <c r="I70" s="35"/>
      <c r="J70" s="35"/>
      <c r="K70" s="36">
        <v>5795</v>
      </c>
      <c r="L70" s="36">
        <v>0</v>
      </c>
      <c r="M70" s="36"/>
      <c r="N70" s="36"/>
      <c r="O70" s="37">
        <v>4069</v>
      </c>
      <c r="P70" s="753">
        <v>28230</v>
      </c>
      <c r="Q70" s="753"/>
    </row>
    <row r="71" spans="1:17">
      <c r="A71" s="20" t="s">
        <v>105</v>
      </c>
      <c r="B71" s="26" t="s">
        <v>106</v>
      </c>
      <c r="C71" s="9"/>
      <c r="D71" s="9"/>
      <c r="E71" s="9"/>
      <c r="F71" s="9"/>
      <c r="G71" s="9"/>
      <c r="H71" s="9"/>
      <c r="I71" s="9"/>
      <c r="J71" s="9"/>
      <c r="K71" s="9"/>
      <c r="L71" s="9">
        <v>0</v>
      </c>
      <c r="M71" s="9"/>
      <c r="N71" s="9"/>
      <c r="O71" s="9"/>
      <c r="P71" s="754"/>
      <c r="Q71" s="754"/>
    </row>
    <row r="72" spans="1:17">
      <c r="A72" s="755" t="s">
        <v>78</v>
      </c>
      <c r="B72" s="75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754"/>
      <c r="Q72" s="754"/>
    </row>
    <row r="73" spans="1:17">
      <c r="A73" s="20" t="s">
        <v>107</v>
      </c>
      <c r="B73" s="26" t="s">
        <v>108</v>
      </c>
      <c r="C73" s="34">
        <v>22834498</v>
      </c>
      <c r="D73" s="35"/>
      <c r="E73" s="35"/>
      <c r="F73" s="34">
        <v>17071998</v>
      </c>
      <c r="G73" s="34">
        <v>5762500</v>
      </c>
      <c r="H73" s="35"/>
      <c r="I73" s="35"/>
      <c r="J73" s="34">
        <v>25000</v>
      </c>
      <c r="K73" s="34">
        <v>1136495</v>
      </c>
      <c r="L73" s="35"/>
      <c r="M73" s="35"/>
      <c r="N73" s="34">
        <v>-1260</v>
      </c>
      <c r="O73" s="38">
        <v>1377611</v>
      </c>
      <c r="P73" s="751">
        <v>5495124</v>
      </c>
      <c r="Q73" s="751"/>
    </row>
    <row r="74" spans="1:17">
      <c r="A74" s="752" t="s">
        <v>78</v>
      </c>
      <c r="B74" s="752"/>
      <c r="C74" s="34">
        <v>11923841</v>
      </c>
      <c r="D74" s="35"/>
      <c r="E74" s="35"/>
      <c r="F74" s="34">
        <v>7452996</v>
      </c>
      <c r="G74" s="34">
        <v>4470845</v>
      </c>
      <c r="H74" s="36"/>
      <c r="I74" s="37">
        <v>1014626</v>
      </c>
      <c r="J74" s="37">
        <v>25000</v>
      </c>
      <c r="K74" s="37">
        <v>1119504</v>
      </c>
      <c r="L74" s="36">
        <v>0</v>
      </c>
      <c r="M74" s="36"/>
      <c r="N74" s="36"/>
      <c r="O74" s="37">
        <v>1308685</v>
      </c>
      <c r="P74" s="753">
        <v>5271290</v>
      </c>
      <c r="Q74" s="753"/>
    </row>
    <row r="75" spans="1:17">
      <c r="A75" s="20" t="s">
        <v>109</v>
      </c>
      <c r="B75" s="26" t="s">
        <v>110</v>
      </c>
      <c r="C75" s="34">
        <v>39832432</v>
      </c>
      <c r="D75" s="35"/>
      <c r="E75" s="35"/>
      <c r="F75" s="34">
        <v>36499301</v>
      </c>
      <c r="G75" s="34">
        <v>3333131</v>
      </c>
      <c r="H75" s="35"/>
      <c r="I75" s="35"/>
      <c r="J75" s="35"/>
      <c r="K75" s="34">
        <v>1898075</v>
      </c>
      <c r="L75" s="35"/>
      <c r="M75" s="35"/>
      <c r="N75" s="35"/>
      <c r="O75" s="34">
        <v>1388069</v>
      </c>
      <c r="P75" s="751">
        <v>3843137</v>
      </c>
      <c r="Q75" s="751"/>
    </row>
    <row r="76" spans="1:17">
      <c r="A76" s="752" t="s">
        <v>78</v>
      </c>
      <c r="B76" s="752"/>
      <c r="C76" s="34">
        <v>27028376</v>
      </c>
      <c r="D76" s="35"/>
      <c r="E76" s="35"/>
      <c r="F76" s="34">
        <v>23809730</v>
      </c>
      <c r="G76" s="34">
        <v>3218646</v>
      </c>
      <c r="H76" s="36"/>
      <c r="I76" s="37">
        <v>108123</v>
      </c>
      <c r="J76" s="36"/>
      <c r="K76" s="37">
        <v>1898076</v>
      </c>
      <c r="L76" s="36"/>
      <c r="M76" s="36"/>
      <c r="N76" s="36"/>
      <c r="O76" s="37">
        <v>1384888</v>
      </c>
      <c r="P76" s="753">
        <v>3839957</v>
      </c>
      <c r="Q76" s="753"/>
    </row>
    <row r="77" spans="1:17">
      <c r="A77" s="20" t="s">
        <v>111</v>
      </c>
      <c r="B77" s="26" t="s">
        <v>112</v>
      </c>
      <c r="C77" s="34">
        <v>2521399</v>
      </c>
      <c r="D77" s="35"/>
      <c r="E77" s="35"/>
      <c r="F77" s="34">
        <v>2278671</v>
      </c>
      <c r="G77" s="34">
        <v>242728</v>
      </c>
      <c r="H77" s="35"/>
      <c r="I77" s="35"/>
      <c r="J77" s="35"/>
      <c r="K77" s="34">
        <v>72691</v>
      </c>
      <c r="L77" s="35"/>
      <c r="M77" s="35"/>
      <c r="N77" s="35"/>
      <c r="O77" s="34">
        <v>113869</v>
      </c>
      <c r="P77" s="751">
        <v>201550</v>
      </c>
      <c r="Q77" s="751"/>
    </row>
    <row r="78" spans="1:17">
      <c r="A78" s="752" t="s">
        <v>78</v>
      </c>
      <c r="B78" s="752"/>
      <c r="C78" s="34">
        <v>768910</v>
      </c>
      <c r="D78" s="35"/>
      <c r="E78" s="35"/>
      <c r="F78" s="34">
        <v>528397</v>
      </c>
      <c r="G78" s="34">
        <v>240513</v>
      </c>
      <c r="H78" s="36"/>
      <c r="I78" s="36">
        <v>412</v>
      </c>
      <c r="J78" s="36"/>
      <c r="K78" s="37">
        <v>72691</v>
      </c>
      <c r="L78" s="36"/>
      <c r="M78" s="36"/>
      <c r="N78" s="36"/>
      <c r="O78" s="37">
        <v>111240</v>
      </c>
      <c r="P78" s="751">
        <v>202376</v>
      </c>
      <c r="Q78" s="751"/>
    </row>
    <row r="79" spans="1:17">
      <c r="A79" s="20" t="s">
        <v>113</v>
      </c>
      <c r="B79" s="26" t="s">
        <v>114</v>
      </c>
      <c r="C79" s="34">
        <v>85564</v>
      </c>
      <c r="D79" s="35"/>
      <c r="E79" s="35"/>
      <c r="F79" s="34">
        <v>47715</v>
      </c>
      <c r="G79" s="34">
        <v>37849</v>
      </c>
      <c r="H79" s="35"/>
      <c r="I79" s="35"/>
      <c r="J79" s="35"/>
      <c r="K79" s="35">
        <v>0</v>
      </c>
      <c r="L79" s="35"/>
      <c r="M79" s="35"/>
      <c r="N79" s="35"/>
      <c r="O79" s="34">
        <v>11864</v>
      </c>
      <c r="P79" s="751">
        <v>25985</v>
      </c>
      <c r="Q79" s="751"/>
    </row>
    <row r="80" spans="1:17">
      <c r="A80" s="752" t="s">
        <v>78</v>
      </c>
      <c r="B80" s="752"/>
      <c r="C80" s="34">
        <v>51149</v>
      </c>
      <c r="D80" s="35"/>
      <c r="E80" s="35"/>
      <c r="F80" s="34">
        <v>13300</v>
      </c>
      <c r="G80" s="34">
        <v>37849</v>
      </c>
      <c r="H80" s="36"/>
      <c r="I80" s="36"/>
      <c r="J80" s="36"/>
      <c r="K80" s="36">
        <v>0</v>
      </c>
      <c r="L80" s="36"/>
      <c r="M80" s="36"/>
      <c r="N80" s="36"/>
      <c r="O80" s="37">
        <v>11864</v>
      </c>
      <c r="P80" s="751">
        <v>25985</v>
      </c>
      <c r="Q80" s="751"/>
    </row>
    <row r="81" spans="1:17">
      <c r="A81" s="32" t="s">
        <v>115</v>
      </c>
      <c r="B81" s="33" t="s">
        <v>116</v>
      </c>
      <c r="C81" s="9">
        <v>0</v>
      </c>
      <c r="D81" s="9"/>
      <c r="E81" s="9"/>
      <c r="F81" s="9"/>
      <c r="G81" s="9">
        <v>0</v>
      </c>
      <c r="H81" s="9"/>
      <c r="I81" s="9"/>
      <c r="J81" s="9"/>
      <c r="K81" s="9"/>
      <c r="L81" s="9"/>
      <c r="M81" s="9"/>
      <c r="N81" s="9"/>
      <c r="O81" s="9"/>
      <c r="P81" s="756">
        <v>0</v>
      </c>
      <c r="Q81" s="756"/>
    </row>
    <row r="82" spans="1:17">
      <c r="A82" s="32" t="s">
        <v>117</v>
      </c>
      <c r="B82" s="33" t="s">
        <v>118</v>
      </c>
      <c r="C82" s="34">
        <v>743093</v>
      </c>
      <c r="D82" s="35"/>
      <c r="E82" s="35"/>
      <c r="F82" s="34">
        <v>712151</v>
      </c>
      <c r="G82" s="34">
        <v>30942</v>
      </c>
      <c r="H82" s="35"/>
      <c r="I82" s="35"/>
      <c r="J82" s="35"/>
      <c r="K82" s="34">
        <v>30171</v>
      </c>
      <c r="L82" s="35"/>
      <c r="M82" s="35"/>
      <c r="N82" s="35"/>
      <c r="O82" s="34">
        <v>26892</v>
      </c>
      <c r="P82" s="751">
        <v>34221</v>
      </c>
      <c r="Q82" s="751"/>
    </row>
    <row r="83" spans="1:17">
      <c r="A83" s="750" t="s">
        <v>78</v>
      </c>
      <c r="B83" s="750"/>
      <c r="C83" s="34">
        <v>742675</v>
      </c>
      <c r="D83" s="35"/>
      <c r="E83" s="35"/>
      <c r="F83" s="34">
        <v>713734</v>
      </c>
      <c r="G83" s="34">
        <v>28941</v>
      </c>
      <c r="H83" s="36"/>
      <c r="I83" s="37">
        <v>2001</v>
      </c>
      <c r="J83" s="36"/>
      <c r="K83" s="37">
        <v>30171</v>
      </c>
      <c r="L83" s="36"/>
      <c r="M83" s="36"/>
      <c r="N83" s="36"/>
      <c r="O83" s="37">
        <v>26892</v>
      </c>
      <c r="P83" s="751">
        <v>34221</v>
      </c>
      <c r="Q83" s="751"/>
    </row>
    <row r="84" spans="1:17">
      <c r="A84" s="20" t="s">
        <v>119</v>
      </c>
      <c r="B84" s="26" t="s">
        <v>120</v>
      </c>
      <c r="C84" s="34">
        <v>22683455</v>
      </c>
      <c r="D84" s="35"/>
      <c r="E84" s="35"/>
      <c r="F84" s="35"/>
      <c r="G84" s="34">
        <v>22683455</v>
      </c>
      <c r="H84" s="34">
        <v>-337051</v>
      </c>
      <c r="I84" s="35"/>
      <c r="J84" s="35"/>
      <c r="K84" s="34">
        <v>303004</v>
      </c>
      <c r="L84" s="35"/>
      <c r="M84" s="35"/>
      <c r="N84" s="35"/>
      <c r="O84" s="35"/>
      <c r="P84" s="751">
        <v>22649407</v>
      </c>
      <c r="Q84" s="751"/>
    </row>
    <row r="85" spans="1:17">
      <c r="A85" s="39"/>
      <c r="B85" s="26" t="s">
        <v>121</v>
      </c>
      <c r="C85" s="34">
        <v>88992529</v>
      </c>
      <c r="D85" s="35">
        <v>0</v>
      </c>
      <c r="E85" s="35">
        <v>0</v>
      </c>
      <c r="F85" s="34">
        <v>56747581</v>
      </c>
      <c r="G85" s="34">
        <v>32244948</v>
      </c>
      <c r="H85" s="34">
        <v>-337051</v>
      </c>
      <c r="I85" s="9">
        <v>0</v>
      </c>
      <c r="J85" s="15">
        <v>25000</v>
      </c>
      <c r="K85" s="34">
        <v>3446231</v>
      </c>
      <c r="L85" s="35">
        <v>0</v>
      </c>
      <c r="M85" s="35">
        <v>0</v>
      </c>
      <c r="N85" s="34">
        <v>-1260</v>
      </c>
      <c r="O85" s="34">
        <v>2947528</v>
      </c>
      <c r="P85" s="751">
        <v>32380339</v>
      </c>
      <c r="Q85" s="751"/>
    </row>
    <row r="86" spans="1:17">
      <c r="A86" s="39"/>
      <c r="B86" s="26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756">
        <v>0</v>
      </c>
      <c r="Q86" s="756"/>
    </row>
    <row r="87" spans="1:17">
      <c r="A87" s="757" t="s">
        <v>122</v>
      </c>
      <c r="B87" s="757"/>
      <c r="C87" s="34">
        <v>40555497</v>
      </c>
      <c r="D87" s="35">
        <v>0</v>
      </c>
      <c r="E87" s="35">
        <v>0</v>
      </c>
      <c r="F87" s="34">
        <v>32532199</v>
      </c>
      <c r="G87" s="34">
        <v>8023298</v>
      </c>
      <c r="H87" s="35">
        <v>0</v>
      </c>
      <c r="I87" s="37">
        <v>1125162</v>
      </c>
      <c r="J87" s="37">
        <v>25000</v>
      </c>
      <c r="K87" s="37">
        <v>3126237</v>
      </c>
      <c r="L87" s="36">
        <v>0</v>
      </c>
      <c r="M87" s="36">
        <v>0</v>
      </c>
      <c r="N87" s="36">
        <v>0</v>
      </c>
      <c r="O87" s="43">
        <v>2847638</v>
      </c>
      <c r="P87" s="751">
        <v>9402059</v>
      </c>
      <c r="Q87" s="751"/>
    </row>
    <row r="89" spans="1:17" ht="15.5">
      <c r="A89" s="44" t="s">
        <v>123</v>
      </c>
    </row>
    <row r="90" spans="1:17">
      <c r="O90" s="1"/>
    </row>
  </sheetData>
  <mergeCells count="171">
    <mergeCell ref="P84:Q84"/>
    <mergeCell ref="P85:Q85"/>
    <mergeCell ref="P86:Q86"/>
    <mergeCell ref="A87:B87"/>
    <mergeCell ref="P87:Q87"/>
    <mergeCell ref="P79:Q79"/>
    <mergeCell ref="A80:B80"/>
    <mergeCell ref="P80:Q80"/>
    <mergeCell ref="P81:Q81"/>
    <mergeCell ref="P82:Q82"/>
    <mergeCell ref="A83:B83"/>
    <mergeCell ref="P83:Q83"/>
    <mergeCell ref="P75:Q75"/>
    <mergeCell ref="A76:B76"/>
    <mergeCell ref="P76:Q76"/>
    <mergeCell ref="P77:Q77"/>
    <mergeCell ref="A78:B78"/>
    <mergeCell ref="P78:Q78"/>
    <mergeCell ref="P71:Q71"/>
    <mergeCell ref="A72:B72"/>
    <mergeCell ref="P72:Q72"/>
    <mergeCell ref="P73:Q73"/>
    <mergeCell ref="A74:B74"/>
    <mergeCell ref="P74:Q74"/>
    <mergeCell ref="P67:Q67"/>
    <mergeCell ref="A68:B68"/>
    <mergeCell ref="P68:Q68"/>
    <mergeCell ref="P69:Q69"/>
    <mergeCell ref="A70:B70"/>
    <mergeCell ref="P70:Q70"/>
    <mergeCell ref="M63:M64"/>
    <mergeCell ref="N63:N64"/>
    <mergeCell ref="O63:O64"/>
    <mergeCell ref="P63:Q64"/>
    <mergeCell ref="P65:Q65"/>
    <mergeCell ref="A66:B66"/>
    <mergeCell ref="P66:Q66"/>
    <mergeCell ref="A49:B49"/>
    <mergeCell ref="A51:B51"/>
    <mergeCell ref="A53:B53"/>
    <mergeCell ref="A55:B55"/>
    <mergeCell ref="A62:A64"/>
    <mergeCell ref="B62:B64"/>
    <mergeCell ref="E37:E38"/>
    <mergeCell ref="P37:P38"/>
    <mergeCell ref="A40:B40"/>
    <mergeCell ref="A42:B42"/>
    <mergeCell ref="A44:B44"/>
    <mergeCell ref="A47:B47"/>
    <mergeCell ref="D62:G62"/>
    <mergeCell ref="H62:P62"/>
    <mergeCell ref="D63:D64"/>
    <mergeCell ref="E63:E64"/>
    <mergeCell ref="G63:G64"/>
    <mergeCell ref="H63:H64"/>
    <mergeCell ref="I63:I64"/>
    <mergeCell ref="J63:J64"/>
    <mergeCell ref="K63:K64"/>
    <mergeCell ref="L63:L64"/>
    <mergeCell ref="L30:N30"/>
    <mergeCell ref="A36:A38"/>
    <mergeCell ref="B36:B38"/>
    <mergeCell ref="D36:G36"/>
    <mergeCell ref="H36:O36"/>
    <mergeCell ref="D37:D38"/>
    <mergeCell ref="A28:B28"/>
    <mergeCell ref="C28:D28"/>
    <mergeCell ref="G28:I28"/>
    <mergeCell ref="K28:L28"/>
    <mergeCell ref="A29:B29"/>
    <mergeCell ref="C29:D29"/>
    <mergeCell ref="G29:I29"/>
    <mergeCell ref="K29:L29"/>
    <mergeCell ref="A26:B26"/>
    <mergeCell ref="C26:D26"/>
    <mergeCell ref="G26:I26"/>
    <mergeCell ref="K26:L26"/>
    <mergeCell ref="A27:B27"/>
    <mergeCell ref="C27:D27"/>
    <mergeCell ref="G27:I27"/>
    <mergeCell ref="K27:L27"/>
    <mergeCell ref="A24:B24"/>
    <mergeCell ref="C24:D24"/>
    <mergeCell ref="G24:I24"/>
    <mergeCell ref="K24:L24"/>
    <mergeCell ref="A25:B25"/>
    <mergeCell ref="C25:D25"/>
    <mergeCell ref="G25:I25"/>
    <mergeCell ref="K25:L25"/>
    <mergeCell ref="A22:B22"/>
    <mergeCell ref="C22:D22"/>
    <mergeCell ref="G22:I22"/>
    <mergeCell ref="K22:L22"/>
    <mergeCell ref="A23:B23"/>
    <mergeCell ref="C23:D23"/>
    <mergeCell ref="G23:I23"/>
    <mergeCell ref="K23:L23"/>
    <mergeCell ref="A20:B20"/>
    <mergeCell ref="C20:D20"/>
    <mergeCell ref="G20:I20"/>
    <mergeCell ref="K20:L20"/>
    <mergeCell ref="A21:B21"/>
    <mergeCell ref="C21:D21"/>
    <mergeCell ref="G21:I21"/>
    <mergeCell ref="K21:L21"/>
    <mergeCell ref="A18:B18"/>
    <mergeCell ref="C18:D18"/>
    <mergeCell ref="G18:I18"/>
    <mergeCell ref="K18:L18"/>
    <mergeCell ref="A19:B19"/>
    <mergeCell ref="C19:D19"/>
    <mergeCell ref="G19:I19"/>
    <mergeCell ref="K19:L19"/>
    <mergeCell ref="A16:B16"/>
    <mergeCell ref="C16:D16"/>
    <mergeCell ref="G16:I16"/>
    <mergeCell ref="K16:L16"/>
    <mergeCell ref="A17:B17"/>
    <mergeCell ref="C17:D17"/>
    <mergeCell ref="G17:I17"/>
    <mergeCell ref="K17:L17"/>
    <mergeCell ref="A14:B14"/>
    <mergeCell ref="C14:D14"/>
    <mergeCell ref="G14:I14"/>
    <mergeCell ref="K14:L14"/>
    <mergeCell ref="A15:B15"/>
    <mergeCell ref="C15:D15"/>
    <mergeCell ref="G15:I15"/>
    <mergeCell ref="K15:L15"/>
    <mergeCell ref="A12:B12"/>
    <mergeCell ref="C12:D12"/>
    <mergeCell ref="G12:I12"/>
    <mergeCell ref="K12:L12"/>
    <mergeCell ref="A13:B13"/>
    <mergeCell ref="C13:D13"/>
    <mergeCell ref="G13:I13"/>
    <mergeCell ref="K13:L13"/>
    <mergeCell ref="A11:B11"/>
    <mergeCell ref="C11:D11"/>
    <mergeCell ref="G11:I11"/>
    <mergeCell ref="K11:L11"/>
    <mergeCell ref="A8:B8"/>
    <mergeCell ref="C8:D8"/>
    <mergeCell ref="G8:I8"/>
    <mergeCell ref="K8:L8"/>
    <mergeCell ref="A9:B9"/>
    <mergeCell ref="C9:D9"/>
    <mergeCell ref="G9:I9"/>
    <mergeCell ref="K9:L9"/>
    <mergeCell ref="A7:B7"/>
    <mergeCell ref="C7:D7"/>
    <mergeCell ref="G7:I7"/>
    <mergeCell ref="K7:L7"/>
    <mergeCell ref="A3:B5"/>
    <mergeCell ref="C3:D5"/>
    <mergeCell ref="E3:E5"/>
    <mergeCell ref="F3:M3"/>
    <mergeCell ref="A10:B10"/>
    <mergeCell ref="C10:D10"/>
    <mergeCell ref="G10:I10"/>
    <mergeCell ref="K10:L10"/>
    <mergeCell ref="N3:N5"/>
    <mergeCell ref="F4:F5"/>
    <mergeCell ref="G4:I5"/>
    <mergeCell ref="J4:J5"/>
    <mergeCell ref="K4:L4"/>
    <mergeCell ref="K5:L5"/>
    <mergeCell ref="A6:B6"/>
    <mergeCell ref="C6:D6"/>
    <mergeCell ref="G6:I6"/>
    <mergeCell ref="K6: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59"/>
  <sheetViews>
    <sheetView topLeftCell="Y1" workbookViewId="0">
      <selection activeCell="H7" sqref="H7"/>
    </sheetView>
  </sheetViews>
  <sheetFormatPr defaultRowHeight="14.5"/>
  <cols>
    <col min="2" max="2" width="9.453125" customWidth="1"/>
    <col min="6" max="6" width="6.26953125" customWidth="1"/>
    <col min="7" max="7" width="10.1796875" customWidth="1"/>
    <col min="8" max="8" width="12.1796875" customWidth="1"/>
    <col min="10" max="10" width="7.26953125" customWidth="1"/>
    <col min="11" max="11" width="7" customWidth="1"/>
    <col min="14" max="15" width="0" hidden="1" customWidth="1"/>
    <col min="16" max="16" width="8" customWidth="1"/>
    <col min="18" max="18" width="6.7265625" customWidth="1"/>
    <col min="20" max="21" width="0" hidden="1" customWidth="1"/>
    <col min="26" max="26" width="18.7265625" style="592" customWidth="1"/>
    <col min="27" max="27" width="16.1796875" customWidth="1"/>
    <col min="28" max="28" width="16.81640625" customWidth="1"/>
    <col min="29" max="29" width="10.7265625" customWidth="1"/>
    <col min="30" max="30" width="10.54296875" customWidth="1"/>
    <col min="31" max="31" width="17.26953125" customWidth="1"/>
    <col min="32" max="32" width="16.54296875" customWidth="1"/>
    <col min="33" max="33" width="14.81640625" customWidth="1"/>
    <col min="34" max="34" width="12.7265625" customWidth="1"/>
  </cols>
  <sheetData>
    <row r="1" spans="2:34" s="62" customFormat="1" ht="52.5">
      <c r="B1" s="46" t="s">
        <v>125</v>
      </c>
      <c r="C1" s="47" t="s">
        <v>126</v>
      </c>
      <c r="D1" s="46" t="s">
        <v>127</v>
      </c>
      <c r="E1" s="46" t="s">
        <v>128</v>
      </c>
      <c r="F1" s="48" t="s">
        <v>129</v>
      </c>
      <c r="G1" s="49" t="s">
        <v>130</v>
      </c>
      <c r="H1" s="46" t="s">
        <v>131</v>
      </c>
      <c r="I1" s="50" t="s">
        <v>132</v>
      </c>
      <c r="J1" s="51" t="s">
        <v>133</v>
      </c>
      <c r="K1" s="51" t="s">
        <v>134</v>
      </c>
      <c r="L1" s="51" t="s">
        <v>135</v>
      </c>
      <c r="M1" s="52" t="s">
        <v>136</v>
      </c>
      <c r="N1" s="758" t="s">
        <v>137</v>
      </c>
      <c r="O1" s="758"/>
      <c r="P1" s="53" t="s">
        <v>138</v>
      </c>
      <c r="Q1" s="54" t="s">
        <v>139</v>
      </c>
      <c r="R1" s="51" t="s">
        <v>140</v>
      </c>
      <c r="S1" s="55" t="s">
        <v>141</v>
      </c>
      <c r="T1" s="758" t="s">
        <v>137</v>
      </c>
      <c r="U1" s="758"/>
      <c r="V1" s="56" t="s">
        <v>142</v>
      </c>
      <c r="W1" s="56" t="s">
        <v>143</v>
      </c>
      <c r="X1" s="56" t="s">
        <v>144</v>
      </c>
      <c r="Y1" s="55" t="s">
        <v>145</v>
      </c>
      <c r="Z1" s="57" t="s">
        <v>146</v>
      </c>
      <c r="AA1" s="48" t="s">
        <v>147</v>
      </c>
      <c r="AB1" s="58" t="s">
        <v>148</v>
      </c>
      <c r="AC1" s="48" t="s">
        <v>149</v>
      </c>
      <c r="AD1" s="59" t="s">
        <v>150</v>
      </c>
      <c r="AE1" s="60" t="s">
        <v>151</v>
      </c>
      <c r="AF1" s="61" t="s">
        <v>152</v>
      </c>
      <c r="AG1" s="60" t="s">
        <v>153</v>
      </c>
      <c r="AH1" s="60" t="s">
        <v>154</v>
      </c>
    </row>
    <row r="2" spans="2:34" s="62" customFormat="1" ht="30">
      <c r="B2" s="63"/>
      <c r="C2" s="64" t="s">
        <v>155</v>
      </c>
      <c r="D2" s="65">
        <v>41340</v>
      </c>
      <c r="E2" s="65">
        <v>39570</v>
      </c>
      <c r="F2" s="66">
        <v>2013</v>
      </c>
      <c r="G2" s="67">
        <v>260000</v>
      </c>
      <c r="H2" s="64" t="s">
        <v>156</v>
      </c>
      <c r="I2" s="68" t="s">
        <v>157</v>
      </c>
      <c r="J2" s="69" t="s">
        <v>158</v>
      </c>
      <c r="K2" s="69" t="s">
        <v>158</v>
      </c>
      <c r="L2" s="69" t="s">
        <v>158</v>
      </c>
      <c r="M2" s="70" t="s">
        <v>158</v>
      </c>
      <c r="N2" s="70" t="s">
        <v>158</v>
      </c>
      <c r="O2" s="71"/>
      <c r="P2" s="72" t="s">
        <v>158</v>
      </c>
      <c r="Q2" s="69" t="s">
        <v>158</v>
      </c>
      <c r="R2" s="72" t="s">
        <v>158</v>
      </c>
      <c r="S2" s="70" t="s">
        <v>158</v>
      </c>
      <c r="T2" s="70" t="s">
        <v>158</v>
      </c>
      <c r="U2" s="71"/>
      <c r="V2" s="73"/>
      <c r="W2" s="73"/>
      <c r="X2" s="74"/>
      <c r="Y2" s="75" t="s">
        <v>159</v>
      </c>
      <c r="Z2" s="64"/>
      <c r="AA2" s="76"/>
      <c r="AB2" s="64"/>
      <c r="AC2" s="64"/>
      <c r="AD2" s="64" t="s">
        <v>160</v>
      </c>
      <c r="AE2" s="77">
        <v>65000</v>
      </c>
      <c r="AF2" s="78"/>
      <c r="AG2" s="79">
        <v>65000</v>
      </c>
      <c r="AH2" s="593">
        <f>AG2</f>
        <v>65000</v>
      </c>
    </row>
    <row r="3" spans="2:34" s="62" customFormat="1" ht="30">
      <c r="B3" s="63"/>
      <c r="C3" s="64" t="s">
        <v>161</v>
      </c>
      <c r="D3" s="65">
        <v>41116</v>
      </c>
      <c r="E3" s="64" t="s">
        <v>158</v>
      </c>
      <c r="F3" s="66">
        <v>2012</v>
      </c>
      <c r="G3" s="67">
        <v>41496.15</v>
      </c>
      <c r="H3" s="64" t="s">
        <v>158</v>
      </c>
      <c r="I3" s="68" t="s">
        <v>157</v>
      </c>
      <c r="J3" s="69" t="s">
        <v>158</v>
      </c>
      <c r="K3" s="69" t="s">
        <v>158</v>
      </c>
      <c r="L3" s="69" t="s">
        <v>158</v>
      </c>
      <c r="M3" s="70" t="s">
        <v>158</v>
      </c>
      <c r="N3" s="70" t="s">
        <v>158</v>
      </c>
      <c r="O3" s="71"/>
      <c r="P3" s="72" t="s">
        <v>158</v>
      </c>
      <c r="Q3" s="69" t="s">
        <v>158</v>
      </c>
      <c r="R3" s="72" t="s">
        <v>158</v>
      </c>
      <c r="S3" s="70" t="s">
        <v>158</v>
      </c>
      <c r="T3" s="70" t="s">
        <v>158</v>
      </c>
      <c r="U3" s="71"/>
      <c r="V3" s="73"/>
      <c r="W3" s="73"/>
      <c r="X3" s="74"/>
      <c r="Y3" s="75" t="s">
        <v>159</v>
      </c>
      <c r="Z3" s="80"/>
      <c r="AA3" s="76"/>
      <c r="AB3" s="80"/>
      <c r="AC3" s="80"/>
      <c r="AD3" s="64" t="s">
        <v>160</v>
      </c>
      <c r="AE3" s="77">
        <v>10374.0375</v>
      </c>
      <c r="AF3" s="78"/>
      <c r="AG3" s="79">
        <v>10374.0375</v>
      </c>
      <c r="AH3" s="593">
        <f t="shared" ref="AH3:AH42" si="0">AG3</f>
        <v>10374.0375</v>
      </c>
    </row>
    <row r="4" spans="2:34" s="62" customFormat="1" ht="20">
      <c r="B4" s="81"/>
      <c r="C4" s="64" t="s">
        <v>155</v>
      </c>
      <c r="D4" s="82">
        <v>41075</v>
      </c>
      <c r="E4" s="82">
        <v>40341</v>
      </c>
      <c r="F4" s="83">
        <v>2012</v>
      </c>
      <c r="G4" s="67">
        <v>250000</v>
      </c>
      <c r="H4" s="64" t="s">
        <v>162</v>
      </c>
      <c r="I4" s="84" t="s">
        <v>157</v>
      </c>
      <c r="J4" s="85" t="s">
        <v>158</v>
      </c>
      <c r="K4" s="85" t="s">
        <v>158</v>
      </c>
      <c r="L4" s="85" t="s">
        <v>158</v>
      </c>
      <c r="M4" s="86" t="s">
        <v>158</v>
      </c>
      <c r="N4" s="86" t="s">
        <v>158</v>
      </c>
      <c r="O4" s="87"/>
      <c r="P4" s="88" t="s">
        <v>158</v>
      </c>
      <c r="Q4" s="85" t="s">
        <v>158</v>
      </c>
      <c r="R4" s="88" t="s">
        <v>158</v>
      </c>
      <c r="S4" s="86" t="s">
        <v>158</v>
      </c>
      <c r="T4" s="86" t="s">
        <v>158</v>
      </c>
      <c r="U4" s="87"/>
      <c r="V4" s="89"/>
      <c r="W4" s="89"/>
      <c r="X4" s="90"/>
      <c r="Y4" s="75" t="s">
        <v>159</v>
      </c>
      <c r="Z4" s="91"/>
      <c r="AA4" s="92"/>
      <c r="AB4" s="91"/>
      <c r="AC4" s="91"/>
      <c r="AD4" s="91" t="s">
        <v>160</v>
      </c>
      <c r="AE4" s="93">
        <v>62500</v>
      </c>
      <c r="AF4" s="78"/>
      <c r="AG4" s="79">
        <v>62500</v>
      </c>
      <c r="AH4" s="593">
        <f t="shared" si="0"/>
        <v>62500</v>
      </c>
    </row>
    <row r="5" spans="2:34" ht="30">
      <c r="B5" s="94"/>
      <c r="C5" s="64" t="s">
        <v>163</v>
      </c>
      <c r="D5" s="95">
        <v>41646</v>
      </c>
      <c r="E5" s="95">
        <v>40890</v>
      </c>
      <c r="F5" s="96">
        <v>2014</v>
      </c>
      <c r="G5" s="67">
        <v>136750</v>
      </c>
      <c r="H5" s="97" t="s">
        <v>186</v>
      </c>
      <c r="I5" s="98" t="s">
        <v>157</v>
      </c>
      <c r="J5" s="99" t="s">
        <v>158</v>
      </c>
      <c r="K5" s="99" t="s">
        <v>158</v>
      </c>
      <c r="L5" s="99" t="s">
        <v>158</v>
      </c>
      <c r="M5" s="100" t="s">
        <v>158</v>
      </c>
      <c r="N5" s="100" t="s">
        <v>158</v>
      </c>
      <c r="O5" s="101"/>
      <c r="P5" s="102" t="s">
        <v>158</v>
      </c>
      <c r="Q5" s="99" t="s">
        <v>158</v>
      </c>
      <c r="R5" s="102" t="s">
        <v>158</v>
      </c>
      <c r="S5" s="100" t="s">
        <v>158</v>
      </c>
      <c r="T5" s="100" t="s">
        <v>158</v>
      </c>
      <c r="U5" s="101"/>
      <c r="V5" s="103"/>
      <c r="W5" s="103"/>
      <c r="X5" s="104"/>
      <c r="Y5" s="75" t="s">
        <v>159</v>
      </c>
      <c r="Z5" s="105">
        <v>50000</v>
      </c>
      <c r="AA5" s="105"/>
      <c r="AB5" s="106">
        <v>34187.5</v>
      </c>
      <c r="AC5" s="107"/>
      <c r="AD5" s="97" t="s">
        <v>160</v>
      </c>
      <c r="AE5" s="108">
        <v>34187.5</v>
      </c>
      <c r="AF5" s="109">
        <f>AE5</f>
        <v>34187.5</v>
      </c>
      <c r="AG5" s="110">
        <f>AF5</f>
        <v>34187.5</v>
      </c>
      <c r="AH5" s="593">
        <f t="shared" si="0"/>
        <v>34187.5</v>
      </c>
    </row>
    <row r="6" spans="2:34" ht="20">
      <c r="B6" s="111"/>
      <c r="C6" s="64" t="s">
        <v>155</v>
      </c>
      <c r="D6" s="112">
        <v>41936</v>
      </c>
      <c r="E6" s="112">
        <v>40807</v>
      </c>
      <c r="F6" s="113">
        <v>2014</v>
      </c>
      <c r="G6" s="67">
        <v>10000</v>
      </c>
      <c r="H6" s="114" t="s">
        <v>164</v>
      </c>
      <c r="I6" s="728" t="s">
        <v>165</v>
      </c>
      <c r="J6" s="115">
        <v>42894</v>
      </c>
      <c r="K6" s="115">
        <v>42895</v>
      </c>
      <c r="L6" s="116" t="s">
        <v>158</v>
      </c>
      <c r="M6" s="117" t="s">
        <v>158</v>
      </c>
      <c r="N6" s="117">
        <v>2626.42</v>
      </c>
      <c r="O6" s="118"/>
      <c r="P6" s="119" t="s">
        <v>158</v>
      </c>
      <c r="Q6" s="116" t="s">
        <v>158</v>
      </c>
      <c r="R6" s="119" t="s">
        <v>158</v>
      </c>
      <c r="S6" s="120" t="s">
        <v>158</v>
      </c>
      <c r="T6" s="120" t="s">
        <v>158</v>
      </c>
      <c r="U6" s="118"/>
      <c r="V6" s="121"/>
      <c r="W6" s="121"/>
      <c r="X6" s="122"/>
      <c r="Y6" s="75" t="s">
        <v>159</v>
      </c>
      <c r="Z6" s="105">
        <v>30000</v>
      </c>
      <c r="AA6" s="123"/>
      <c r="AB6" s="124">
        <v>10000</v>
      </c>
      <c r="AC6" s="125"/>
      <c r="AD6" s="126" t="s">
        <v>160</v>
      </c>
      <c r="AE6" s="127">
        <v>10000</v>
      </c>
      <c r="AF6" s="109">
        <f t="shared" ref="AF6:AG21" si="1">AE6</f>
        <v>10000</v>
      </c>
      <c r="AG6" s="110">
        <f t="shared" si="1"/>
        <v>10000</v>
      </c>
      <c r="AH6" s="593">
        <f t="shared" si="0"/>
        <v>10000</v>
      </c>
    </row>
    <row r="7" spans="2:34" ht="30">
      <c r="B7" s="128"/>
      <c r="C7" s="64" t="s">
        <v>155</v>
      </c>
      <c r="D7" s="129">
        <v>41725</v>
      </c>
      <c r="E7" s="129">
        <v>40031</v>
      </c>
      <c r="F7" s="130">
        <v>2014</v>
      </c>
      <c r="G7" s="67">
        <v>488000</v>
      </c>
      <c r="H7" s="114" t="s">
        <v>166</v>
      </c>
      <c r="I7" s="131" t="s">
        <v>157</v>
      </c>
      <c r="J7" s="132" t="s">
        <v>158</v>
      </c>
      <c r="K7" s="132" t="s">
        <v>158</v>
      </c>
      <c r="L7" s="132" t="s">
        <v>158</v>
      </c>
      <c r="M7" s="133" t="s">
        <v>158</v>
      </c>
      <c r="N7" s="133" t="s">
        <v>158</v>
      </c>
      <c r="O7" s="134"/>
      <c r="P7" s="135" t="s">
        <v>158</v>
      </c>
      <c r="Q7" s="132" t="s">
        <v>158</v>
      </c>
      <c r="R7" s="135" t="s">
        <v>158</v>
      </c>
      <c r="S7" s="133" t="s">
        <v>158</v>
      </c>
      <c r="T7" s="133" t="s">
        <v>158</v>
      </c>
      <c r="U7" s="134"/>
      <c r="V7" s="136"/>
      <c r="W7" s="136"/>
      <c r="X7" s="137"/>
      <c r="Y7" s="75" t="s">
        <v>159</v>
      </c>
      <c r="Z7" s="105">
        <v>250000</v>
      </c>
      <c r="AA7" s="138"/>
      <c r="AB7" s="139">
        <v>122000</v>
      </c>
      <c r="AC7" s="140"/>
      <c r="AD7" s="140" t="s">
        <v>160</v>
      </c>
      <c r="AE7" s="141">
        <f>122000+35141</f>
        <v>157141</v>
      </c>
      <c r="AF7" s="109">
        <f t="shared" si="1"/>
        <v>157141</v>
      </c>
      <c r="AG7" s="110">
        <f t="shared" si="1"/>
        <v>157141</v>
      </c>
      <c r="AH7" s="593">
        <f t="shared" si="0"/>
        <v>157141</v>
      </c>
    </row>
    <row r="8" spans="2:34" ht="40">
      <c r="B8" s="142"/>
      <c r="C8" s="64" t="s">
        <v>155</v>
      </c>
      <c r="D8" s="143">
        <v>41983</v>
      </c>
      <c r="E8" s="143">
        <v>41218</v>
      </c>
      <c r="F8" s="144">
        <v>2014</v>
      </c>
      <c r="G8" s="67">
        <v>1000000</v>
      </c>
      <c r="H8" s="145" t="s">
        <v>167</v>
      </c>
      <c r="I8" s="146" t="s">
        <v>157</v>
      </c>
      <c r="J8" s="147" t="s">
        <v>158</v>
      </c>
      <c r="K8" s="147" t="s">
        <v>158</v>
      </c>
      <c r="L8" s="147" t="s">
        <v>158</v>
      </c>
      <c r="M8" s="148" t="s">
        <v>158</v>
      </c>
      <c r="N8" s="148" t="s">
        <v>158</v>
      </c>
      <c r="O8" s="149"/>
      <c r="P8" s="150" t="s">
        <v>158</v>
      </c>
      <c r="Q8" s="147" t="s">
        <v>158</v>
      </c>
      <c r="R8" s="150" t="s">
        <v>158</v>
      </c>
      <c r="S8" s="148" t="s">
        <v>158</v>
      </c>
      <c r="T8" s="148" t="s">
        <v>158</v>
      </c>
      <c r="U8" s="149"/>
      <c r="V8" s="151"/>
      <c r="W8" s="151"/>
      <c r="X8" s="152"/>
      <c r="Y8" s="75" t="s">
        <v>159</v>
      </c>
      <c r="Z8" s="105">
        <v>500000</v>
      </c>
      <c r="AA8" s="153"/>
      <c r="AB8" s="154">
        <v>250000</v>
      </c>
      <c r="AC8" s="145"/>
      <c r="AD8" s="155" t="s">
        <v>160</v>
      </c>
      <c r="AE8" s="156">
        <v>250000</v>
      </c>
      <c r="AF8" s="109">
        <f t="shared" si="1"/>
        <v>250000</v>
      </c>
      <c r="AG8" s="110">
        <f t="shared" si="1"/>
        <v>250000</v>
      </c>
      <c r="AH8" s="593">
        <f t="shared" si="0"/>
        <v>250000</v>
      </c>
    </row>
    <row r="9" spans="2:34" ht="20">
      <c r="B9" s="157"/>
      <c r="C9" s="64" t="s">
        <v>155</v>
      </c>
      <c r="D9" s="158">
        <v>41975</v>
      </c>
      <c r="E9" s="158">
        <v>30808</v>
      </c>
      <c r="F9" s="159">
        <v>2014</v>
      </c>
      <c r="G9" s="67">
        <v>250000</v>
      </c>
      <c r="H9" s="160" t="s">
        <v>168</v>
      </c>
      <c r="I9" s="161" t="s">
        <v>157</v>
      </c>
      <c r="J9" s="162" t="s">
        <v>158</v>
      </c>
      <c r="K9" s="162" t="s">
        <v>158</v>
      </c>
      <c r="L9" s="162" t="s">
        <v>158</v>
      </c>
      <c r="M9" s="163" t="s">
        <v>158</v>
      </c>
      <c r="N9" s="163" t="s">
        <v>158</v>
      </c>
      <c r="O9" s="164"/>
      <c r="P9" s="165" t="s">
        <v>158</v>
      </c>
      <c r="Q9" s="162" t="s">
        <v>158</v>
      </c>
      <c r="R9" s="165" t="s">
        <v>158</v>
      </c>
      <c r="S9" s="163" t="s">
        <v>158</v>
      </c>
      <c r="T9" s="163" t="s">
        <v>158</v>
      </c>
      <c r="U9" s="164"/>
      <c r="V9" s="166"/>
      <c r="W9" s="166"/>
      <c r="X9" s="167"/>
      <c r="Y9" s="75" t="s">
        <v>159</v>
      </c>
      <c r="Z9" s="105">
        <v>100000</v>
      </c>
      <c r="AA9" s="168"/>
      <c r="AB9" s="169">
        <v>31250</v>
      </c>
      <c r="AC9" s="160"/>
      <c r="AD9" s="160" t="s">
        <v>160</v>
      </c>
      <c r="AE9" s="170">
        <v>31250</v>
      </c>
      <c r="AF9" s="109">
        <f t="shared" si="1"/>
        <v>31250</v>
      </c>
      <c r="AG9" s="110">
        <f t="shared" si="1"/>
        <v>31250</v>
      </c>
      <c r="AH9" s="593">
        <f t="shared" si="0"/>
        <v>31250</v>
      </c>
    </row>
    <row r="10" spans="2:34" ht="30">
      <c r="B10" s="171"/>
      <c r="C10" s="64" t="s">
        <v>155</v>
      </c>
      <c r="D10" s="172">
        <v>41971</v>
      </c>
      <c r="E10" s="172">
        <v>40878</v>
      </c>
      <c r="F10" s="173">
        <v>2014</v>
      </c>
      <c r="G10" s="67">
        <v>1891372</v>
      </c>
      <c r="H10" s="174" t="s">
        <v>169</v>
      </c>
      <c r="I10" s="175" t="s">
        <v>157</v>
      </c>
      <c r="J10" s="176" t="s">
        <v>158</v>
      </c>
      <c r="K10" s="176" t="s">
        <v>158</v>
      </c>
      <c r="L10" s="176" t="s">
        <v>158</v>
      </c>
      <c r="M10" s="177" t="s">
        <v>158</v>
      </c>
      <c r="N10" s="177" t="s">
        <v>158</v>
      </c>
      <c r="O10" s="178"/>
      <c r="P10" s="179" t="s">
        <v>158</v>
      </c>
      <c r="Q10" s="176" t="s">
        <v>158</v>
      </c>
      <c r="R10" s="179" t="s">
        <v>158</v>
      </c>
      <c r="S10" s="177" t="s">
        <v>158</v>
      </c>
      <c r="T10" s="177" t="s">
        <v>158</v>
      </c>
      <c r="U10" s="178"/>
      <c r="V10" s="180"/>
      <c r="W10" s="180"/>
      <c r="X10" s="181"/>
      <c r="Y10" s="75" t="s">
        <v>159</v>
      </c>
      <c r="Z10" s="105">
        <v>500000</v>
      </c>
      <c r="AA10" s="182"/>
      <c r="AB10" s="183">
        <v>236421.5</v>
      </c>
      <c r="AC10" s="174"/>
      <c r="AD10" s="174" t="s">
        <v>160</v>
      </c>
      <c r="AE10" s="184">
        <v>236421.5</v>
      </c>
      <c r="AF10" s="109">
        <f t="shared" si="1"/>
        <v>236421.5</v>
      </c>
      <c r="AG10" s="110">
        <f t="shared" si="1"/>
        <v>236421.5</v>
      </c>
      <c r="AH10" s="593">
        <f t="shared" si="0"/>
        <v>236421.5</v>
      </c>
    </row>
    <row r="11" spans="2:34" ht="20">
      <c r="B11" s="185"/>
      <c r="C11" s="64" t="s">
        <v>155</v>
      </c>
      <c r="D11" s="186">
        <v>42040</v>
      </c>
      <c r="E11" s="186">
        <v>41250</v>
      </c>
      <c r="F11" s="187">
        <v>2015</v>
      </c>
      <c r="G11" s="67">
        <v>60394</v>
      </c>
      <c r="H11" s="174" t="s">
        <v>170</v>
      </c>
      <c r="I11" s="188" t="s">
        <v>171</v>
      </c>
      <c r="J11" s="189">
        <v>43053</v>
      </c>
      <c r="K11" s="189">
        <v>43053</v>
      </c>
      <c r="L11" s="190" t="s">
        <v>158</v>
      </c>
      <c r="M11" s="191" t="s">
        <v>158</v>
      </c>
      <c r="N11" s="192">
        <v>-5000</v>
      </c>
      <c r="O11" s="193"/>
      <c r="P11" s="194" t="s">
        <v>158</v>
      </c>
      <c r="Q11" s="190" t="s">
        <v>158</v>
      </c>
      <c r="R11" s="194" t="s">
        <v>158</v>
      </c>
      <c r="S11" s="191" t="s">
        <v>158</v>
      </c>
      <c r="T11" s="191" t="s">
        <v>158</v>
      </c>
      <c r="U11" s="193"/>
      <c r="V11" s="195"/>
      <c r="W11" s="195"/>
      <c r="X11" s="196"/>
      <c r="Y11" s="75" t="s">
        <v>159</v>
      </c>
      <c r="Z11" s="105">
        <v>50000</v>
      </c>
      <c r="AA11" s="197"/>
      <c r="AB11" s="198">
        <v>15098.5</v>
      </c>
      <c r="AC11" s="199"/>
      <c r="AD11" s="199" t="s">
        <v>160</v>
      </c>
      <c r="AE11" s="200">
        <v>15098.5</v>
      </c>
      <c r="AF11" s="201">
        <v>15098.5</v>
      </c>
      <c r="AG11" s="110">
        <f t="shared" si="1"/>
        <v>15098.5</v>
      </c>
      <c r="AH11" s="593">
        <f t="shared" si="0"/>
        <v>15098.5</v>
      </c>
    </row>
    <row r="12" spans="2:34" ht="20">
      <c r="B12" s="202"/>
      <c r="C12" s="64" t="s">
        <v>155</v>
      </c>
      <c r="D12" s="203">
        <v>42275</v>
      </c>
      <c r="E12" s="203">
        <v>41403</v>
      </c>
      <c r="F12" s="204">
        <v>2015</v>
      </c>
      <c r="G12" s="67">
        <v>119976.33</v>
      </c>
      <c r="H12" s="205" t="s">
        <v>172</v>
      </c>
      <c r="I12" s="206" t="s">
        <v>157</v>
      </c>
      <c r="J12" s="207" t="s">
        <v>158</v>
      </c>
      <c r="K12" s="207" t="s">
        <v>158</v>
      </c>
      <c r="L12" s="207" t="s">
        <v>158</v>
      </c>
      <c r="M12" s="208" t="s">
        <v>158</v>
      </c>
      <c r="N12" s="208" t="s">
        <v>158</v>
      </c>
      <c r="O12" s="209"/>
      <c r="P12" s="210" t="s">
        <v>158</v>
      </c>
      <c r="Q12" s="207" t="s">
        <v>158</v>
      </c>
      <c r="R12" s="210" t="s">
        <v>158</v>
      </c>
      <c r="S12" s="208" t="s">
        <v>158</v>
      </c>
      <c r="T12" s="208" t="s">
        <v>158</v>
      </c>
      <c r="U12" s="209"/>
      <c r="V12" s="211"/>
      <c r="W12" s="211"/>
      <c r="X12" s="212"/>
      <c r="Y12" s="75" t="s">
        <v>159</v>
      </c>
      <c r="Z12" s="105">
        <v>50000</v>
      </c>
      <c r="AA12" s="213">
        <v>29994.0825</v>
      </c>
      <c r="AB12" s="205"/>
      <c r="AC12" s="205"/>
      <c r="AD12" s="205" t="s">
        <v>160</v>
      </c>
      <c r="AE12" s="214">
        <v>29994.0825</v>
      </c>
      <c r="AF12" s="109">
        <f t="shared" ref="AF12:AF18" si="2">AE12</f>
        <v>29994.0825</v>
      </c>
      <c r="AG12" s="110">
        <f t="shared" si="1"/>
        <v>29994.0825</v>
      </c>
      <c r="AH12" s="593">
        <f t="shared" si="0"/>
        <v>29994.0825</v>
      </c>
    </row>
    <row r="13" spans="2:34" ht="40">
      <c r="B13" s="215"/>
      <c r="C13" s="64" t="s">
        <v>155</v>
      </c>
      <c r="D13" s="216">
        <v>42251</v>
      </c>
      <c r="E13" s="216">
        <v>41689</v>
      </c>
      <c r="F13" s="217">
        <v>2015</v>
      </c>
      <c r="G13" s="67">
        <v>110000</v>
      </c>
      <c r="H13" s="205" t="s">
        <v>173</v>
      </c>
      <c r="I13" s="218" t="s">
        <v>157</v>
      </c>
      <c r="J13" s="219" t="s">
        <v>158</v>
      </c>
      <c r="K13" s="219" t="s">
        <v>158</v>
      </c>
      <c r="L13" s="219" t="s">
        <v>158</v>
      </c>
      <c r="M13" s="220" t="s">
        <v>158</v>
      </c>
      <c r="N13" s="220" t="s">
        <v>158</v>
      </c>
      <c r="O13" s="221"/>
      <c r="P13" s="222" t="s">
        <v>158</v>
      </c>
      <c r="Q13" s="219" t="s">
        <v>158</v>
      </c>
      <c r="R13" s="222" t="s">
        <v>158</v>
      </c>
      <c r="S13" s="220" t="s">
        <v>158</v>
      </c>
      <c r="T13" s="220" t="s">
        <v>158</v>
      </c>
      <c r="U13" s="221"/>
      <c r="V13" s="223"/>
      <c r="W13" s="223"/>
      <c r="X13" s="224"/>
      <c r="Y13" s="75" t="s">
        <v>159</v>
      </c>
      <c r="Z13" s="105">
        <v>50000</v>
      </c>
      <c r="AA13" s="225">
        <v>27500</v>
      </c>
      <c r="AB13" s="226"/>
      <c r="AC13" s="226"/>
      <c r="AD13" s="226" t="s">
        <v>160</v>
      </c>
      <c r="AE13" s="227">
        <v>27500</v>
      </c>
      <c r="AF13" s="109">
        <f t="shared" si="2"/>
        <v>27500</v>
      </c>
      <c r="AG13" s="110">
        <f t="shared" si="1"/>
        <v>27500</v>
      </c>
      <c r="AH13" s="593">
        <f t="shared" si="0"/>
        <v>27500</v>
      </c>
    </row>
    <row r="14" spans="2:34" ht="20">
      <c r="B14" s="228"/>
      <c r="C14" s="64" t="s">
        <v>155</v>
      </c>
      <c r="D14" s="229">
        <v>42326</v>
      </c>
      <c r="E14" s="229">
        <v>41606</v>
      </c>
      <c r="F14" s="230">
        <v>2015</v>
      </c>
      <c r="G14" s="67">
        <v>174470</v>
      </c>
      <c r="H14" s="205" t="s">
        <v>162</v>
      </c>
      <c r="I14" s="231" t="s">
        <v>157</v>
      </c>
      <c r="J14" s="232" t="s">
        <v>158</v>
      </c>
      <c r="K14" s="232" t="s">
        <v>158</v>
      </c>
      <c r="L14" s="232" t="s">
        <v>158</v>
      </c>
      <c r="M14" s="233" t="s">
        <v>158</v>
      </c>
      <c r="N14" s="233" t="s">
        <v>158</v>
      </c>
      <c r="O14" s="234"/>
      <c r="P14" s="235" t="s">
        <v>158</v>
      </c>
      <c r="Q14" s="232" t="s">
        <v>158</v>
      </c>
      <c r="R14" s="235" t="s">
        <v>158</v>
      </c>
      <c r="S14" s="233" t="s">
        <v>158</v>
      </c>
      <c r="T14" s="233" t="s">
        <v>158</v>
      </c>
      <c r="U14" s="234"/>
      <c r="V14" s="236"/>
      <c r="W14" s="236"/>
      <c r="X14" s="237"/>
      <c r="Y14" s="75" t="s">
        <v>159</v>
      </c>
      <c r="Z14" s="105">
        <v>100000</v>
      </c>
      <c r="AA14" s="238">
        <v>43617.5</v>
      </c>
      <c r="AB14" s="239"/>
      <c r="AC14" s="239"/>
      <c r="AD14" s="239" t="s">
        <v>160</v>
      </c>
      <c r="AE14" s="240">
        <v>43617.5</v>
      </c>
      <c r="AF14" s="109">
        <f t="shared" si="2"/>
        <v>43617.5</v>
      </c>
      <c r="AG14" s="110">
        <f t="shared" si="1"/>
        <v>43617.5</v>
      </c>
      <c r="AH14" s="593">
        <f t="shared" si="0"/>
        <v>43617.5</v>
      </c>
    </row>
    <row r="15" spans="2:34" ht="20">
      <c r="B15" s="241"/>
      <c r="C15" s="64" t="s">
        <v>155</v>
      </c>
      <c r="D15" s="242">
        <v>42123</v>
      </c>
      <c r="E15" s="242">
        <v>38460</v>
      </c>
      <c r="F15" s="243">
        <v>2015</v>
      </c>
      <c r="G15" s="67">
        <v>118057</v>
      </c>
      <c r="H15" s="205" t="s">
        <v>174</v>
      </c>
      <c r="I15" s="244" t="s">
        <v>157</v>
      </c>
      <c r="J15" s="245" t="s">
        <v>158</v>
      </c>
      <c r="K15" s="245" t="s">
        <v>158</v>
      </c>
      <c r="L15" s="245" t="s">
        <v>158</v>
      </c>
      <c r="M15" s="246" t="s">
        <v>158</v>
      </c>
      <c r="N15" s="246" t="s">
        <v>158</v>
      </c>
      <c r="O15" s="247"/>
      <c r="P15" s="248" t="s">
        <v>158</v>
      </c>
      <c r="Q15" s="245" t="s">
        <v>158</v>
      </c>
      <c r="R15" s="248" t="s">
        <v>158</v>
      </c>
      <c r="S15" s="246" t="s">
        <v>158</v>
      </c>
      <c r="T15" s="246" t="s">
        <v>158</v>
      </c>
      <c r="U15" s="247"/>
      <c r="V15" s="249"/>
      <c r="W15" s="249"/>
      <c r="X15" s="250"/>
      <c r="Y15" s="75" t="s">
        <v>159</v>
      </c>
      <c r="Z15" s="105">
        <v>50000</v>
      </c>
      <c r="AA15" s="251">
        <v>29514.25</v>
      </c>
      <c r="AB15" s="252"/>
      <c r="AC15" s="252"/>
      <c r="AD15" s="252" t="s">
        <v>160</v>
      </c>
      <c r="AE15" s="253">
        <v>29514.25</v>
      </c>
      <c r="AF15" s="109">
        <f t="shared" si="2"/>
        <v>29514.25</v>
      </c>
      <c r="AG15" s="110">
        <f t="shared" si="1"/>
        <v>29514.25</v>
      </c>
      <c r="AH15" s="593">
        <f t="shared" si="0"/>
        <v>29514.25</v>
      </c>
    </row>
    <row r="16" spans="2:34" ht="20">
      <c r="B16" s="254"/>
      <c r="C16" s="64" t="s">
        <v>155</v>
      </c>
      <c r="D16" s="255">
        <v>42160</v>
      </c>
      <c r="E16" s="255">
        <v>41410</v>
      </c>
      <c r="F16" s="256">
        <v>2015</v>
      </c>
      <c r="G16" s="67">
        <v>133545.99</v>
      </c>
      <c r="H16" s="257" t="s">
        <v>170</v>
      </c>
      <c r="I16" s="258" t="s">
        <v>165</v>
      </c>
      <c r="J16" s="259" t="s">
        <v>158</v>
      </c>
      <c r="K16" s="259" t="s">
        <v>158</v>
      </c>
      <c r="L16" s="259" t="s">
        <v>158</v>
      </c>
      <c r="M16" s="260" t="s">
        <v>158</v>
      </c>
      <c r="N16" s="260" t="s">
        <v>158</v>
      </c>
      <c r="O16" s="261"/>
      <c r="P16" s="262" t="s">
        <v>158</v>
      </c>
      <c r="Q16" s="259" t="s">
        <v>158</v>
      </c>
      <c r="R16" s="262" t="s">
        <v>158</v>
      </c>
      <c r="S16" s="260" t="s">
        <v>158</v>
      </c>
      <c r="T16" s="260" t="s">
        <v>158</v>
      </c>
      <c r="U16" s="261"/>
      <c r="V16" s="263"/>
      <c r="W16" s="263"/>
      <c r="X16" s="264"/>
      <c r="Y16" s="75" t="s">
        <v>159</v>
      </c>
      <c r="Z16" s="105">
        <v>100000</v>
      </c>
      <c r="AA16" s="265">
        <v>60000</v>
      </c>
      <c r="AB16" s="266"/>
      <c r="AC16" s="266"/>
      <c r="AD16" s="267" t="s">
        <v>160</v>
      </c>
      <c r="AE16" s="268">
        <v>60000</v>
      </c>
      <c r="AF16" s="109">
        <f t="shared" si="2"/>
        <v>60000</v>
      </c>
      <c r="AG16" s="110">
        <f t="shared" si="1"/>
        <v>60000</v>
      </c>
      <c r="AH16" s="593">
        <f t="shared" si="0"/>
        <v>60000</v>
      </c>
    </row>
    <row r="17" spans="2:34" ht="40">
      <c r="B17" s="269"/>
      <c r="C17" s="64" t="s">
        <v>155</v>
      </c>
      <c r="D17" s="270">
        <v>42158</v>
      </c>
      <c r="E17" s="270">
        <v>41009</v>
      </c>
      <c r="F17" s="271">
        <v>2015</v>
      </c>
      <c r="G17" s="67">
        <v>300000</v>
      </c>
      <c r="H17" s="272" t="s">
        <v>166</v>
      </c>
      <c r="I17" s="273" t="s">
        <v>175</v>
      </c>
      <c r="J17" s="274" t="s">
        <v>158</v>
      </c>
      <c r="K17" s="274" t="s">
        <v>158</v>
      </c>
      <c r="L17" s="274" t="s">
        <v>158</v>
      </c>
      <c r="M17" s="275" t="s">
        <v>158</v>
      </c>
      <c r="N17" s="275" t="s">
        <v>158</v>
      </c>
      <c r="O17" s="276"/>
      <c r="P17" s="277" t="s">
        <v>158</v>
      </c>
      <c r="Q17" s="274" t="s">
        <v>158</v>
      </c>
      <c r="R17" s="277" t="s">
        <v>158</v>
      </c>
      <c r="S17" s="275" t="s">
        <v>158</v>
      </c>
      <c r="T17" s="275" t="s">
        <v>158</v>
      </c>
      <c r="U17" s="276"/>
      <c r="V17" s="278"/>
      <c r="W17" s="278"/>
      <c r="X17" s="279"/>
      <c r="Y17" s="75" t="s">
        <v>159</v>
      </c>
      <c r="Z17" s="105">
        <v>150000</v>
      </c>
      <c r="AA17" s="280">
        <f>83701.75+16718.9</f>
        <v>100420.65</v>
      </c>
      <c r="AB17" s="281"/>
      <c r="AC17" s="281"/>
      <c r="AD17" s="282" t="s">
        <v>160</v>
      </c>
      <c r="AE17" s="283">
        <f>83701.75+16718.9</f>
        <v>100420.65</v>
      </c>
      <c r="AF17" s="109">
        <f t="shared" si="2"/>
        <v>100420.65</v>
      </c>
      <c r="AG17" s="110">
        <f t="shared" si="1"/>
        <v>100420.65</v>
      </c>
      <c r="AH17" s="593">
        <f t="shared" si="0"/>
        <v>100420.65</v>
      </c>
    </row>
    <row r="18" spans="2:34" ht="30">
      <c r="B18" s="284"/>
      <c r="C18" s="64" t="s">
        <v>176</v>
      </c>
      <c r="D18" s="285">
        <v>42023</v>
      </c>
      <c r="E18" s="285">
        <v>39831</v>
      </c>
      <c r="F18" s="286">
        <v>2015</v>
      </c>
      <c r="G18" s="67">
        <v>1651420.09</v>
      </c>
      <c r="H18" s="287" t="s">
        <v>177</v>
      </c>
      <c r="I18" s="288" t="s">
        <v>157</v>
      </c>
      <c r="J18" s="289" t="s">
        <v>158</v>
      </c>
      <c r="K18" s="289" t="s">
        <v>158</v>
      </c>
      <c r="L18" s="289" t="s">
        <v>158</v>
      </c>
      <c r="M18" s="290" t="s">
        <v>158</v>
      </c>
      <c r="N18" s="290" t="s">
        <v>158</v>
      </c>
      <c r="O18" s="291"/>
      <c r="P18" s="292" t="s">
        <v>158</v>
      </c>
      <c r="Q18" s="289" t="s">
        <v>158</v>
      </c>
      <c r="R18" s="292" t="s">
        <v>158</v>
      </c>
      <c r="S18" s="290" t="s">
        <v>158</v>
      </c>
      <c r="T18" s="290" t="s">
        <v>158</v>
      </c>
      <c r="U18" s="291"/>
      <c r="V18" s="293"/>
      <c r="W18" s="293"/>
      <c r="X18" s="294"/>
      <c r="Y18" s="75" t="s">
        <v>159</v>
      </c>
      <c r="Z18" s="105">
        <v>600000</v>
      </c>
      <c r="AA18" s="295">
        <v>412855.02250000002</v>
      </c>
      <c r="AB18" s="287"/>
      <c r="AC18" s="287"/>
      <c r="AD18" s="287" t="s">
        <v>160</v>
      </c>
      <c r="AE18" s="296">
        <v>412855.02250000002</v>
      </c>
      <c r="AF18" s="109">
        <f t="shared" si="2"/>
        <v>412855.02250000002</v>
      </c>
      <c r="AG18" s="110">
        <f t="shared" si="1"/>
        <v>412855.02250000002</v>
      </c>
      <c r="AH18" s="593">
        <f t="shared" si="0"/>
        <v>412855.02250000002</v>
      </c>
    </row>
    <row r="19" spans="2:34" ht="30">
      <c r="B19" s="297"/>
      <c r="C19" s="64" t="s">
        <v>155</v>
      </c>
      <c r="D19" s="298">
        <v>42684</v>
      </c>
      <c r="E19" s="298">
        <v>41850</v>
      </c>
      <c r="F19" s="299">
        <v>2016</v>
      </c>
      <c r="G19" s="67">
        <v>142228.5</v>
      </c>
      <c r="H19" s="287" t="s">
        <v>166</v>
      </c>
      <c r="I19" s="300" t="s">
        <v>157</v>
      </c>
      <c r="J19" s="301" t="s">
        <v>158</v>
      </c>
      <c r="K19" s="301" t="s">
        <v>158</v>
      </c>
      <c r="L19" s="301" t="s">
        <v>158</v>
      </c>
      <c r="M19" s="302" t="s">
        <v>158</v>
      </c>
      <c r="N19" s="302" t="s">
        <v>158</v>
      </c>
      <c r="O19" s="303"/>
      <c r="P19" s="304" t="s">
        <v>158</v>
      </c>
      <c r="Q19" s="301" t="s">
        <v>158</v>
      </c>
      <c r="R19" s="304" t="s">
        <v>158</v>
      </c>
      <c r="S19" s="302" t="s">
        <v>158</v>
      </c>
      <c r="T19" s="302" t="s">
        <v>158</v>
      </c>
      <c r="U19" s="303"/>
      <c r="V19" s="305"/>
      <c r="W19" s="305"/>
      <c r="X19" s="306"/>
      <c r="Y19" s="75" t="s">
        <v>159</v>
      </c>
      <c r="Z19" s="105">
        <v>200000</v>
      </c>
      <c r="AA19" s="307">
        <v>142228.5</v>
      </c>
      <c r="AB19" s="299"/>
      <c r="AC19" s="299"/>
      <c r="AD19" s="299" t="s">
        <v>160</v>
      </c>
      <c r="AE19" s="308">
        <v>142228.5</v>
      </c>
      <c r="AF19" s="309">
        <v>142228.5</v>
      </c>
      <c r="AG19" s="110">
        <f t="shared" si="1"/>
        <v>142228.5</v>
      </c>
      <c r="AH19" s="593">
        <f t="shared" si="0"/>
        <v>142228.5</v>
      </c>
    </row>
    <row r="20" spans="2:34" ht="50">
      <c r="B20" s="310"/>
      <c r="C20" s="64" t="s">
        <v>155</v>
      </c>
      <c r="D20" s="311">
        <v>42396</v>
      </c>
      <c r="E20" s="311">
        <v>41403</v>
      </c>
      <c r="F20" s="312">
        <v>2016</v>
      </c>
      <c r="G20" s="67">
        <v>45400</v>
      </c>
      <c r="H20" s="313" t="s">
        <v>178</v>
      </c>
      <c r="I20" s="314" t="s">
        <v>157</v>
      </c>
      <c r="J20" s="315" t="s">
        <v>158</v>
      </c>
      <c r="K20" s="315" t="s">
        <v>158</v>
      </c>
      <c r="L20" s="315" t="s">
        <v>158</v>
      </c>
      <c r="M20" s="316" t="s">
        <v>158</v>
      </c>
      <c r="N20" s="316" t="s">
        <v>158</v>
      </c>
      <c r="O20" s="317"/>
      <c r="P20" s="318" t="s">
        <v>158</v>
      </c>
      <c r="Q20" s="315" t="s">
        <v>158</v>
      </c>
      <c r="R20" s="318" t="s">
        <v>158</v>
      </c>
      <c r="S20" s="316" t="s">
        <v>158</v>
      </c>
      <c r="T20" s="316" t="s">
        <v>158</v>
      </c>
      <c r="U20" s="317"/>
      <c r="V20" s="319"/>
      <c r="W20" s="319"/>
      <c r="X20" s="320"/>
      <c r="Y20" s="75" t="s">
        <v>159</v>
      </c>
      <c r="Z20" s="105">
        <v>50000</v>
      </c>
      <c r="AA20" s="321">
        <f>45400-5644</f>
        <v>39756</v>
      </c>
      <c r="AB20" s="313"/>
      <c r="AC20" s="313"/>
      <c r="AD20" s="313" t="s">
        <v>160</v>
      </c>
      <c r="AE20" s="322">
        <f>45400-5644</f>
        <v>39756</v>
      </c>
      <c r="AF20" s="109">
        <f t="shared" ref="AF20:AG42" si="3">AE20</f>
        <v>39756</v>
      </c>
      <c r="AG20" s="110">
        <f t="shared" si="1"/>
        <v>39756</v>
      </c>
      <c r="AH20" s="593">
        <f t="shared" si="0"/>
        <v>39756</v>
      </c>
    </row>
    <row r="21" spans="2:34" ht="20">
      <c r="B21" s="323"/>
      <c r="C21" s="64" t="s">
        <v>155</v>
      </c>
      <c r="D21" s="324">
        <v>42660</v>
      </c>
      <c r="E21" s="324">
        <v>38408</v>
      </c>
      <c r="F21" s="325">
        <v>2016</v>
      </c>
      <c r="G21" s="67" t="s">
        <v>179</v>
      </c>
      <c r="H21" s="313" t="s">
        <v>180</v>
      </c>
      <c r="I21" s="326" t="s">
        <v>157</v>
      </c>
      <c r="J21" s="327" t="s">
        <v>158</v>
      </c>
      <c r="K21" s="327" t="s">
        <v>158</v>
      </c>
      <c r="L21" s="327" t="s">
        <v>158</v>
      </c>
      <c r="M21" s="328" t="s">
        <v>158</v>
      </c>
      <c r="N21" s="328" t="s">
        <v>158</v>
      </c>
      <c r="O21" s="329"/>
      <c r="P21" s="330" t="s">
        <v>158</v>
      </c>
      <c r="Q21" s="327" t="s">
        <v>158</v>
      </c>
      <c r="R21" s="330" t="s">
        <v>158</v>
      </c>
      <c r="S21" s="328" t="s">
        <v>158</v>
      </c>
      <c r="T21" s="328" t="s">
        <v>158</v>
      </c>
      <c r="U21" s="329"/>
      <c r="V21" s="331"/>
      <c r="W21" s="331"/>
      <c r="X21" s="332"/>
      <c r="Y21" s="75" t="s">
        <v>159</v>
      </c>
      <c r="Z21" s="105">
        <v>100000</v>
      </c>
      <c r="AA21" s="333">
        <v>100000</v>
      </c>
      <c r="AB21" s="334"/>
      <c r="AC21" s="334"/>
      <c r="AD21" s="334" t="s">
        <v>160</v>
      </c>
      <c r="AE21" s="335">
        <v>100000</v>
      </c>
      <c r="AF21" s="109">
        <f t="shared" si="3"/>
        <v>100000</v>
      </c>
      <c r="AG21" s="110">
        <f t="shared" si="1"/>
        <v>100000</v>
      </c>
      <c r="AH21" s="593">
        <f t="shared" si="0"/>
        <v>100000</v>
      </c>
    </row>
    <row r="22" spans="2:34" ht="20">
      <c r="B22" s="336"/>
      <c r="C22" s="64" t="s">
        <v>155</v>
      </c>
      <c r="D22" s="337">
        <v>42732</v>
      </c>
      <c r="E22" s="337">
        <v>30643</v>
      </c>
      <c r="F22" s="338">
        <v>2016</v>
      </c>
      <c r="G22" s="67">
        <v>153019.79999999999</v>
      </c>
      <c r="H22" s="339" t="s">
        <v>168</v>
      </c>
      <c r="I22" s="340" t="s">
        <v>157</v>
      </c>
      <c r="J22" s="341" t="s">
        <v>158</v>
      </c>
      <c r="K22" s="341" t="s">
        <v>158</v>
      </c>
      <c r="L22" s="341" t="s">
        <v>158</v>
      </c>
      <c r="M22" s="342" t="s">
        <v>158</v>
      </c>
      <c r="N22" s="342" t="s">
        <v>158</v>
      </c>
      <c r="O22" s="343"/>
      <c r="P22" s="344" t="s">
        <v>158</v>
      </c>
      <c r="Q22" s="341" t="s">
        <v>158</v>
      </c>
      <c r="R22" s="344" t="s">
        <v>158</v>
      </c>
      <c r="S22" s="342" t="s">
        <v>158</v>
      </c>
      <c r="T22" s="342" t="s">
        <v>158</v>
      </c>
      <c r="U22" s="343"/>
      <c r="V22" s="345"/>
      <c r="W22" s="345"/>
      <c r="X22" s="346"/>
      <c r="Y22" s="75" t="s">
        <v>159</v>
      </c>
      <c r="Z22" s="105">
        <v>153019.79999999999</v>
      </c>
      <c r="AA22" s="347">
        <v>153019.79999999999</v>
      </c>
      <c r="AB22" s="348"/>
      <c r="AC22" s="348"/>
      <c r="AD22" s="348" t="s">
        <v>160</v>
      </c>
      <c r="AE22" s="349">
        <v>153020</v>
      </c>
      <c r="AF22" s="109">
        <f t="shared" si="3"/>
        <v>153020</v>
      </c>
      <c r="AG22" s="110">
        <f t="shared" si="3"/>
        <v>153020</v>
      </c>
      <c r="AH22" s="593">
        <f t="shared" si="0"/>
        <v>153020</v>
      </c>
    </row>
    <row r="23" spans="2:34" ht="40">
      <c r="B23" s="350"/>
      <c r="C23" s="64" t="s">
        <v>155</v>
      </c>
      <c r="D23" s="351">
        <v>42534</v>
      </c>
      <c r="E23" s="351">
        <v>42121</v>
      </c>
      <c r="F23" s="352">
        <v>2016</v>
      </c>
      <c r="G23" s="67">
        <v>316694.5</v>
      </c>
      <c r="H23" s="353" t="s">
        <v>181</v>
      </c>
      <c r="I23" s="354" t="s">
        <v>157</v>
      </c>
      <c r="J23" s="355" t="s">
        <v>158</v>
      </c>
      <c r="K23" s="355" t="s">
        <v>158</v>
      </c>
      <c r="L23" s="355" t="s">
        <v>158</v>
      </c>
      <c r="M23" s="356" t="s">
        <v>158</v>
      </c>
      <c r="N23" s="356" t="s">
        <v>158</v>
      </c>
      <c r="O23" s="357"/>
      <c r="P23" s="358" t="s">
        <v>158</v>
      </c>
      <c r="Q23" s="355" t="s">
        <v>158</v>
      </c>
      <c r="R23" s="358" t="s">
        <v>158</v>
      </c>
      <c r="S23" s="356" t="s">
        <v>158</v>
      </c>
      <c r="T23" s="356" t="s">
        <v>158</v>
      </c>
      <c r="U23" s="357"/>
      <c r="V23" s="359"/>
      <c r="W23" s="359"/>
      <c r="X23" s="360"/>
      <c r="Y23" s="75" t="s">
        <v>159</v>
      </c>
      <c r="Z23" s="105">
        <v>316694.5</v>
      </c>
      <c r="AA23" s="361">
        <v>39586.8125</v>
      </c>
      <c r="AB23" s="353"/>
      <c r="AC23" s="353"/>
      <c r="AD23" s="353" t="s">
        <v>160</v>
      </c>
      <c r="AE23" s="362">
        <f>39586.8125+4870</f>
        <v>44456.8125</v>
      </c>
      <c r="AF23" s="109">
        <f t="shared" si="3"/>
        <v>44456.8125</v>
      </c>
      <c r="AG23" s="110">
        <f t="shared" si="3"/>
        <v>44456.8125</v>
      </c>
      <c r="AH23" s="593">
        <f t="shared" si="0"/>
        <v>44456.8125</v>
      </c>
    </row>
    <row r="24" spans="2:34" ht="20">
      <c r="B24" s="363"/>
      <c r="C24" s="64" t="s">
        <v>155</v>
      </c>
      <c r="D24" s="364">
        <v>42710</v>
      </c>
      <c r="E24" s="365" t="s">
        <v>158</v>
      </c>
      <c r="F24" s="366">
        <v>2016</v>
      </c>
      <c r="G24" s="67">
        <v>1000000</v>
      </c>
      <c r="H24" s="365" t="s">
        <v>182</v>
      </c>
      <c r="I24" s="367" t="s">
        <v>157</v>
      </c>
      <c r="J24" s="368" t="s">
        <v>158</v>
      </c>
      <c r="K24" s="368" t="s">
        <v>158</v>
      </c>
      <c r="L24" s="368" t="s">
        <v>158</v>
      </c>
      <c r="M24" s="369" t="s">
        <v>158</v>
      </c>
      <c r="N24" s="369" t="s">
        <v>158</v>
      </c>
      <c r="O24" s="370"/>
      <c r="P24" s="371" t="s">
        <v>158</v>
      </c>
      <c r="Q24" s="368" t="s">
        <v>158</v>
      </c>
      <c r="R24" s="371" t="s">
        <v>158</v>
      </c>
      <c r="S24" s="369" t="s">
        <v>158</v>
      </c>
      <c r="T24" s="369" t="s">
        <v>158</v>
      </c>
      <c r="U24" s="370"/>
      <c r="V24" s="372"/>
      <c r="W24" s="372"/>
      <c r="X24" s="373"/>
      <c r="Y24" s="75" t="s">
        <v>159</v>
      </c>
      <c r="Z24" s="105">
        <v>1000000</v>
      </c>
      <c r="AA24" s="374">
        <v>244408.82</v>
      </c>
      <c r="AB24" s="365"/>
      <c r="AC24" s="365"/>
      <c r="AD24" s="365" t="s">
        <v>160</v>
      </c>
      <c r="AE24" s="375">
        <v>390000</v>
      </c>
      <c r="AF24" s="109">
        <f t="shared" si="3"/>
        <v>390000</v>
      </c>
      <c r="AG24" s="110">
        <f t="shared" si="3"/>
        <v>390000</v>
      </c>
      <c r="AH24" s="593">
        <f t="shared" si="0"/>
        <v>390000</v>
      </c>
    </row>
    <row r="25" spans="2:34" ht="20">
      <c r="B25" s="376"/>
      <c r="C25" s="64" t="s">
        <v>155</v>
      </c>
      <c r="D25" s="377">
        <v>42885</v>
      </c>
      <c r="E25" s="377">
        <v>40707</v>
      </c>
      <c r="F25" s="378">
        <v>2017</v>
      </c>
      <c r="G25" s="67">
        <v>106400</v>
      </c>
      <c r="H25" s="379" t="s">
        <v>183</v>
      </c>
      <c r="I25" s="380" t="s">
        <v>157</v>
      </c>
      <c r="J25" s="381" t="s">
        <v>158</v>
      </c>
      <c r="K25" s="381" t="s">
        <v>158</v>
      </c>
      <c r="L25" s="381" t="s">
        <v>158</v>
      </c>
      <c r="M25" s="382" t="s">
        <v>158</v>
      </c>
      <c r="N25" s="382" t="s">
        <v>158</v>
      </c>
      <c r="O25" s="383"/>
      <c r="P25" s="384" t="s">
        <v>158</v>
      </c>
      <c r="Q25" s="381" t="s">
        <v>158</v>
      </c>
      <c r="R25" s="384" t="s">
        <v>158</v>
      </c>
      <c r="S25" s="382" t="s">
        <v>158</v>
      </c>
      <c r="T25" s="382" t="s">
        <v>158</v>
      </c>
      <c r="U25" s="383"/>
      <c r="V25" s="385"/>
      <c r="W25" s="385"/>
      <c r="X25" s="386"/>
      <c r="Y25" s="75" t="s">
        <v>159</v>
      </c>
      <c r="Z25" s="105">
        <v>53200</v>
      </c>
      <c r="AA25" s="387">
        <v>10640</v>
      </c>
      <c r="AB25" s="388"/>
      <c r="AC25" s="388"/>
      <c r="AD25" s="379" t="s">
        <v>160</v>
      </c>
      <c r="AE25" s="389"/>
      <c r="AF25" s="109">
        <v>10640</v>
      </c>
      <c r="AG25" s="110">
        <f t="shared" si="3"/>
        <v>10640</v>
      </c>
      <c r="AH25" s="593">
        <f t="shared" si="0"/>
        <v>10640</v>
      </c>
    </row>
    <row r="26" spans="2:34" ht="30">
      <c r="B26" s="390"/>
      <c r="C26" s="64" t="s">
        <v>176</v>
      </c>
      <c r="D26" s="391">
        <v>42927</v>
      </c>
      <c r="E26" s="392">
        <v>41986</v>
      </c>
      <c r="F26" s="393">
        <v>2017</v>
      </c>
      <c r="G26" s="67">
        <v>121391.03999999999</v>
      </c>
      <c r="H26" s="394" t="s">
        <v>184</v>
      </c>
      <c r="I26" s="395" t="s">
        <v>157</v>
      </c>
      <c r="J26" s="396" t="s">
        <v>158</v>
      </c>
      <c r="K26" s="396" t="s">
        <v>158</v>
      </c>
      <c r="L26" s="396" t="s">
        <v>158</v>
      </c>
      <c r="M26" s="397" t="s">
        <v>158</v>
      </c>
      <c r="N26" s="397" t="s">
        <v>158</v>
      </c>
      <c r="O26" s="398"/>
      <c r="P26" s="399" t="s">
        <v>158</v>
      </c>
      <c r="Q26" s="396" t="s">
        <v>158</v>
      </c>
      <c r="R26" s="399" t="s">
        <v>158</v>
      </c>
      <c r="S26" s="397" t="s">
        <v>158</v>
      </c>
      <c r="T26" s="397" t="s">
        <v>158</v>
      </c>
      <c r="U26" s="398"/>
      <c r="V26" s="400"/>
      <c r="W26" s="400"/>
      <c r="X26" s="401"/>
      <c r="Y26" s="75" t="s">
        <v>159</v>
      </c>
      <c r="Z26" s="105">
        <v>60695.519999999997</v>
      </c>
      <c r="AA26" s="402">
        <v>12139.103999999999</v>
      </c>
      <c r="AB26" s="403"/>
      <c r="AC26" s="403"/>
      <c r="AD26" s="394" t="s">
        <v>160</v>
      </c>
      <c r="AE26" s="404"/>
      <c r="AF26" s="109">
        <v>12139.103999999999</v>
      </c>
      <c r="AG26" s="110">
        <f t="shared" si="3"/>
        <v>12139.103999999999</v>
      </c>
      <c r="AH26" s="593">
        <f t="shared" si="0"/>
        <v>12139.103999999999</v>
      </c>
    </row>
    <row r="27" spans="2:34" ht="20">
      <c r="B27" s="405"/>
      <c r="C27" s="64" t="s">
        <v>155</v>
      </c>
      <c r="D27" s="406">
        <v>42781</v>
      </c>
      <c r="E27" s="407" t="s">
        <v>185</v>
      </c>
      <c r="F27" s="408">
        <v>2017</v>
      </c>
      <c r="G27" s="67">
        <v>400000</v>
      </c>
      <c r="H27" s="407" t="s">
        <v>186</v>
      </c>
      <c r="I27" s="409" t="s">
        <v>157</v>
      </c>
      <c r="J27" s="410" t="s">
        <v>158</v>
      </c>
      <c r="K27" s="410" t="s">
        <v>158</v>
      </c>
      <c r="L27" s="410" t="s">
        <v>158</v>
      </c>
      <c r="M27" s="411" t="s">
        <v>158</v>
      </c>
      <c r="N27" s="411" t="s">
        <v>158</v>
      </c>
      <c r="O27" s="412"/>
      <c r="P27" s="413" t="s">
        <v>158</v>
      </c>
      <c r="Q27" s="410" t="s">
        <v>158</v>
      </c>
      <c r="R27" s="413" t="s">
        <v>158</v>
      </c>
      <c r="S27" s="411" t="s">
        <v>158</v>
      </c>
      <c r="T27" s="411" t="s">
        <v>158</v>
      </c>
      <c r="U27" s="412"/>
      <c r="V27" s="414"/>
      <c r="W27" s="414"/>
      <c r="X27" s="415"/>
      <c r="Y27" s="75" t="s">
        <v>159</v>
      </c>
      <c r="Z27" s="105">
        <v>200000</v>
      </c>
      <c r="AA27" s="416"/>
      <c r="AB27" s="417">
        <v>40000</v>
      </c>
      <c r="AC27" s="417"/>
      <c r="AD27" s="407" t="s">
        <v>160</v>
      </c>
      <c r="AE27" s="418"/>
      <c r="AF27" s="109">
        <v>40000</v>
      </c>
      <c r="AG27" s="110">
        <f t="shared" si="3"/>
        <v>40000</v>
      </c>
      <c r="AH27" s="593">
        <f t="shared" si="0"/>
        <v>40000</v>
      </c>
    </row>
    <row r="28" spans="2:34" ht="30">
      <c r="B28" s="419"/>
      <c r="C28" s="64" t="s">
        <v>176</v>
      </c>
      <c r="D28" s="420">
        <v>42997</v>
      </c>
      <c r="E28" s="420">
        <v>39534</v>
      </c>
      <c r="F28" s="421">
        <v>2017</v>
      </c>
      <c r="G28" s="67">
        <v>400000</v>
      </c>
      <c r="H28" s="422" t="s">
        <v>162</v>
      </c>
      <c r="I28" s="423" t="s">
        <v>157</v>
      </c>
      <c r="J28" s="424" t="s">
        <v>158</v>
      </c>
      <c r="K28" s="424" t="s">
        <v>158</v>
      </c>
      <c r="L28" s="424" t="s">
        <v>158</v>
      </c>
      <c r="M28" s="425" t="s">
        <v>158</v>
      </c>
      <c r="N28" s="425" t="s">
        <v>158</v>
      </c>
      <c r="O28" s="426"/>
      <c r="P28" s="427" t="s">
        <v>158</v>
      </c>
      <c r="Q28" s="424" t="s">
        <v>158</v>
      </c>
      <c r="R28" s="427" t="s">
        <v>158</v>
      </c>
      <c r="S28" s="425" t="s">
        <v>158</v>
      </c>
      <c r="T28" s="425" t="s">
        <v>158</v>
      </c>
      <c r="U28" s="426"/>
      <c r="V28" s="428"/>
      <c r="W28" s="428"/>
      <c r="X28" s="429"/>
      <c r="Y28" s="75" t="s">
        <v>159</v>
      </c>
      <c r="Z28" s="105">
        <v>200000</v>
      </c>
      <c r="AA28" s="430"/>
      <c r="AB28" s="431">
        <v>40000</v>
      </c>
      <c r="AC28" s="431"/>
      <c r="AD28" s="432" t="s">
        <v>160</v>
      </c>
      <c r="AE28" s="433"/>
      <c r="AF28" s="109">
        <v>40000</v>
      </c>
      <c r="AG28" s="110">
        <f t="shared" si="3"/>
        <v>40000</v>
      </c>
      <c r="AH28" s="593">
        <f t="shared" si="0"/>
        <v>40000</v>
      </c>
    </row>
    <row r="29" spans="2:34" ht="30">
      <c r="B29" s="434"/>
      <c r="C29" s="64" t="s">
        <v>176</v>
      </c>
      <c r="D29" s="435">
        <v>43069</v>
      </c>
      <c r="E29" s="435">
        <v>42430</v>
      </c>
      <c r="F29" s="436">
        <v>2017</v>
      </c>
      <c r="G29" s="67">
        <v>400000</v>
      </c>
      <c r="H29" s="437" t="s">
        <v>187</v>
      </c>
      <c r="I29" s="438" t="s">
        <v>157</v>
      </c>
      <c r="J29" s="439" t="s">
        <v>158</v>
      </c>
      <c r="K29" s="439" t="s">
        <v>158</v>
      </c>
      <c r="L29" s="439" t="s">
        <v>158</v>
      </c>
      <c r="M29" s="440" t="s">
        <v>158</v>
      </c>
      <c r="N29" s="440" t="s">
        <v>158</v>
      </c>
      <c r="O29" s="441"/>
      <c r="P29" s="442" t="s">
        <v>158</v>
      </c>
      <c r="Q29" s="439" t="s">
        <v>158</v>
      </c>
      <c r="R29" s="442" t="s">
        <v>158</v>
      </c>
      <c r="S29" s="440" t="s">
        <v>158</v>
      </c>
      <c r="T29" s="440" t="s">
        <v>158</v>
      </c>
      <c r="U29" s="441"/>
      <c r="V29" s="443"/>
      <c r="W29" s="443"/>
      <c r="X29" s="444"/>
      <c r="Y29" s="75" t="s">
        <v>159</v>
      </c>
      <c r="Z29" s="105">
        <v>200000</v>
      </c>
      <c r="AA29" s="445"/>
      <c r="AB29" s="446">
        <v>40000</v>
      </c>
      <c r="AC29" s="446"/>
      <c r="AD29" s="437" t="s">
        <v>160</v>
      </c>
      <c r="AE29" s="447"/>
      <c r="AF29" s="109">
        <v>40000</v>
      </c>
      <c r="AG29" s="110">
        <f t="shared" si="3"/>
        <v>40000</v>
      </c>
      <c r="AH29" s="593">
        <f t="shared" si="0"/>
        <v>40000</v>
      </c>
    </row>
    <row r="30" spans="2:34" ht="40">
      <c r="B30" s="448"/>
      <c r="C30" s="64" t="s">
        <v>155</v>
      </c>
      <c r="D30" s="449">
        <v>42779</v>
      </c>
      <c r="E30" s="449">
        <v>41468</v>
      </c>
      <c r="F30" s="450">
        <v>2017</v>
      </c>
      <c r="G30" s="67">
        <v>503000</v>
      </c>
      <c r="H30" s="451" t="s">
        <v>188</v>
      </c>
      <c r="I30" s="452" t="s">
        <v>157</v>
      </c>
      <c r="J30" s="453" t="s">
        <v>158</v>
      </c>
      <c r="K30" s="453" t="s">
        <v>158</v>
      </c>
      <c r="L30" s="453" t="s">
        <v>158</v>
      </c>
      <c r="M30" s="454" t="s">
        <v>158</v>
      </c>
      <c r="N30" s="454" t="s">
        <v>158</v>
      </c>
      <c r="O30" s="455"/>
      <c r="P30" s="456" t="s">
        <v>158</v>
      </c>
      <c r="Q30" s="453" t="s">
        <v>158</v>
      </c>
      <c r="R30" s="456" t="s">
        <v>158</v>
      </c>
      <c r="S30" s="454" t="s">
        <v>158</v>
      </c>
      <c r="T30" s="454" t="s">
        <v>158</v>
      </c>
      <c r="U30" s="455"/>
      <c r="V30" s="457"/>
      <c r="W30" s="457"/>
      <c r="X30" s="458"/>
      <c r="Y30" s="75" t="s">
        <v>159</v>
      </c>
      <c r="Z30" s="105">
        <v>251500</v>
      </c>
      <c r="AA30" s="459">
        <v>50300</v>
      </c>
      <c r="AB30" s="460"/>
      <c r="AC30" s="460"/>
      <c r="AD30" s="451" t="s">
        <v>160</v>
      </c>
      <c r="AE30" s="461"/>
      <c r="AF30" s="109">
        <v>50300</v>
      </c>
      <c r="AG30" s="110">
        <f t="shared" si="3"/>
        <v>50300</v>
      </c>
      <c r="AH30" s="593">
        <f t="shared" si="0"/>
        <v>50300</v>
      </c>
    </row>
    <row r="31" spans="2:34" ht="30">
      <c r="B31" s="462"/>
      <c r="C31" s="64" t="s">
        <v>176</v>
      </c>
      <c r="D31" s="463">
        <v>43074</v>
      </c>
      <c r="E31" s="463">
        <v>42135</v>
      </c>
      <c r="F31" s="464">
        <v>2017</v>
      </c>
      <c r="G31" s="67">
        <v>400000</v>
      </c>
      <c r="H31" s="465" t="s">
        <v>189</v>
      </c>
      <c r="I31" s="466" t="s">
        <v>157</v>
      </c>
      <c r="J31" s="467" t="s">
        <v>158</v>
      </c>
      <c r="K31" s="467" t="s">
        <v>158</v>
      </c>
      <c r="L31" s="467" t="s">
        <v>158</v>
      </c>
      <c r="M31" s="468" t="s">
        <v>158</v>
      </c>
      <c r="N31" s="468" t="s">
        <v>158</v>
      </c>
      <c r="O31" s="469"/>
      <c r="P31" s="470" t="s">
        <v>158</v>
      </c>
      <c r="Q31" s="467" t="s">
        <v>158</v>
      </c>
      <c r="R31" s="470" t="s">
        <v>158</v>
      </c>
      <c r="S31" s="468" t="s">
        <v>158</v>
      </c>
      <c r="T31" s="468" t="s">
        <v>158</v>
      </c>
      <c r="U31" s="469"/>
      <c r="V31" s="471"/>
      <c r="W31" s="471"/>
      <c r="X31" s="472"/>
      <c r="Y31" s="75" t="s">
        <v>159</v>
      </c>
      <c r="Z31" s="105">
        <v>200000</v>
      </c>
      <c r="AA31" s="473"/>
      <c r="AB31" s="474">
        <v>40000</v>
      </c>
      <c r="AC31" s="474"/>
      <c r="AD31" s="465" t="s">
        <v>160</v>
      </c>
      <c r="AE31" s="475"/>
      <c r="AF31" s="109">
        <v>40000</v>
      </c>
      <c r="AG31" s="110">
        <f t="shared" si="3"/>
        <v>40000</v>
      </c>
      <c r="AH31" s="593">
        <f t="shared" si="0"/>
        <v>40000</v>
      </c>
    </row>
    <row r="32" spans="2:34" ht="50">
      <c r="B32" s="476"/>
      <c r="C32" s="64" t="s">
        <v>176</v>
      </c>
      <c r="D32" s="477">
        <v>42853</v>
      </c>
      <c r="E32" s="477">
        <v>41857</v>
      </c>
      <c r="F32" s="478">
        <v>2017</v>
      </c>
      <c r="G32" s="67">
        <v>400000</v>
      </c>
      <c r="H32" s="479" t="s">
        <v>190</v>
      </c>
      <c r="I32" s="480" t="s">
        <v>157</v>
      </c>
      <c r="J32" s="481" t="s">
        <v>158</v>
      </c>
      <c r="K32" s="481" t="s">
        <v>158</v>
      </c>
      <c r="L32" s="481" t="s">
        <v>158</v>
      </c>
      <c r="M32" s="482" t="s">
        <v>158</v>
      </c>
      <c r="N32" s="482" t="s">
        <v>158</v>
      </c>
      <c r="O32" s="483"/>
      <c r="P32" s="484" t="s">
        <v>158</v>
      </c>
      <c r="Q32" s="481" t="s">
        <v>158</v>
      </c>
      <c r="R32" s="484" t="s">
        <v>158</v>
      </c>
      <c r="S32" s="482" t="s">
        <v>158</v>
      </c>
      <c r="T32" s="482" t="s">
        <v>158</v>
      </c>
      <c r="U32" s="483"/>
      <c r="V32" s="485"/>
      <c r="W32" s="485"/>
      <c r="X32" s="486"/>
      <c r="Y32" s="75" t="s">
        <v>159</v>
      </c>
      <c r="Z32" s="105">
        <v>200000</v>
      </c>
      <c r="AA32" s="487"/>
      <c r="AB32" s="488">
        <v>40000</v>
      </c>
      <c r="AC32" s="488"/>
      <c r="AD32" s="479" t="s">
        <v>160</v>
      </c>
      <c r="AE32" s="489"/>
      <c r="AF32" s="109">
        <v>40000</v>
      </c>
      <c r="AG32" s="110">
        <f t="shared" si="3"/>
        <v>40000</v>
      </c>
      <c r="AH32" s="593">
        <f t="shared" si="0"/>
        <v>40000</v>
      </c>
    </row>
    <row r="33" spans="2:34" ht="30">
      <c r="B33" s="490"/>
      <c r="C33" s="64" t="s">
        <v>176</v>
      </c>
      <c r="D33" s="491">
        <v>42877</v>
      </c>
      <c r="E33" s="491">
        <v>39221</v>
      </c>
      <c r="F33" s="492">
        <v>2017</v>
      </c>
      <c r="G33" s="67">
        <v>400000</v>
      </c>
      <c r="H33" s="493" t="s">
        <v>162</v>
      </c>
      <c r="I33" s="494" t="s">
        <v>157</v>
      </c>
      <c r="J33" s="495" t="s">
        <v>158</v>
      </c>
      <c r="K33" s="495" t="s">
        <v>158</v>
      </c>
      <c r="L33" s="495" t="s">
        <v>158</v>
      </c>
      <c r="M33" s="496" t="s">
        <v>158</v>
      </c>
      <c r="N33" s="496" t="s">
        <v>158</v>
      </c>
      <c r="O33" s="497"/>
      <c r="P33" s="498" t="s">
        <v>158</v>
      </c>
      <c r="Q33" s="495" t="s">
        <v>158</v>
      </c>
      <c r="R33" s="498" t="s">
        <v>158</v>
      </c>
      <c r="S33" s="496" t="s">
        <v>158</v>
      </c>
      <c r="T33" s="496" t="s">
        <v>158</v>
      </c>
      <c r="U33" s="497"/>
      <c r="V33" s="499"/>
      <c r="W33" s="499"/>
      <c r="X33" s="500"/>
      <c r="Y33" s="75" t="s">
        <v>159</v>
      </c>
      <c r="Z33" s="105">
        <v>200000</v>
      </c>
      <c r="AA33" s="501"/>
      <c r="AB33" s="502">
        <v>40000</v>
      </c>
      <c r="AC33" s="502"/>
      <c r="AD33" s="493" t="s">
        <v>160</v>
      </c>
      <c r="AE33" s="503"/>
      <c r="AF33" s="109">
        <v>40000</v>
      </c>
      <c r="AG33" s="110">
        <f t="shared" si="3"/>
        <v>40000</v>
      </c>
      <c r="AH33" s="593">
        <f t="shared" si="0"/>
        <v>40000</v>
      </c>
    </row>
    <row r="34" spans="2:34" ht="20">
      <c r="B34" s="504"/>
      <c r="C34" s="64" t="s">
        <v>191</v>
      </c>
      <c r="D34" s="505">
        <v>42766</v>
      </c>
      <c r="E34" s="506" t="s">
        <v>158</v>
      </c>
      <c r="F34" s="507">
        <v>2017</v>
      </c>
      <c r="G34" s="67">
        <v>400000</v>
      </c>
      <c r="H34" s="508" t="s">
        <v>158</v>
      </c>
      <c r="I34" s="509" t="s">
        <v>157</v>
      </c>
      <c r="J34" s="510" t="s">
        <v>158</v>
      </c>
      <c r="K34" s="510" t="s">
        <v>158</v>
      </c>
      <c r="L34" s="510" t="s">
        <v>158</v>
      </c>
      <c r="M34" s="511" t="s">
        <v>158</v>
      </c>
      <c r="N34" s="511" t="s">
        <v>158</v>
      </c>
      <c r="O34" s="512"/>
      <c r="P34" s="513" t="s">
        <v>158</v>
      </c>
      <c r="Q34" s="510" t="s">
        <v>158</v>
      </c>
      <c r="R34" s="513" t="s">
        <v>158</v>
      </c>
      <c r="S34" s="511" t="s">
        <v>158</v>
      </c>
      <c r="T34" s="511" t="s">
        <v>158</v>
      </c>
      <c r="U34" s="512"/>
      <c r="V34" s="514"/>
      <c r="W34" s="514"/>
      <c r="X34" s="515"/>
      <c r="Y34" s="75" t="s">
        <v>159</v>
      </c>
      <c r="Z34" s="105">
        <v>200000</v>
      </c>
      <c r="AA34" s="516"/>
      <c r="AB34" s="517">
        <v>40000</v>
      </c>
      <c r="AC34" s="517"/>
      <c r="AD34" s="506" t="s">
        <v>160</v>
      </c>
      <c r="AE34" s="518"/>
      <c r="AF34" s="109">
        <v>40000</v>
      </c>
      <c r="AG34" s="110">
        <f t="shared" si="3"/>
        <v>40000</v>
      </c>
      <c r="AH34" s="593">
        <f t="shared" si="0"/>
        <v>40000</v>
      </c>
    </row>
    <row r="35" spans="2:34" ht="30">
      <c r="B35" s="519"/>
      <c r="C35" s="64" t="s">
        <v>155</v>
      </c>
      <c r="D35" s="520">
        <v>42835</v>
      </c>
      <c r="E35" s="520">
        <v>41161</v>
      </c>
      <c r="F35" s="521">
        <v>2017</v>
      </c>
      <c r="G35" s="67">
        <v>400000</v>
      </c>
      <c r="H35" s="508" t="s">
        <v>192</v>
      </c>
      <c r="I35" s="522" t="s">
        <v>157</v>
      </c>
      <c r="J35" s="523" t="s">
        <v>158</v>
      </c>
      <c r="K35" s="523" t="s">
        <v>158</v>
      </c>
      <c r="L35" s="523" t="s">
        <v>158</v>
      </c>
      <c r="M35" s="524" t="s">
        <v>158</v>
      </c>
      <c r="N35" s="524" t="s">
        <v>158</v>
      </c>
      <c r="O35" s="525"/>
      <c r="P35" s="526" t="s">
        <v>158</v>
      </c>
      <c r="Q35" s="523" t="s">
        <v>158</v>
      </c>
      <c r="R35" s="526" t="s">
        <v>158</v>
      </c>
      <c r="S35" s="524" t="s">
        <v>158</v>
      </c>
      <c r="T35" s="525"/>
      <c r="U35" s="525"/>
      <c r="V35" s="527"/>
      <c r="W35" s="527"/>
      <c r="X35" s="528"/>
      <c r="Y35" s="75" t="s">
        <v>159</v>
      </c>
      <c r="Z35" s="105">
        <v>200000</v>
      </c>
      <c r="AA35" s="529"/>
      <c r="AB35" s="530">
        <v>40000</v>
      </c>
      <c r="AC35" s="530"/>
      <c r="AD35" s="508" t="s">
        <v>160</v>
      </c>
      <c r="AE35" s="531"/>
      <c r="AF35" s="109">
        <v>40000</v>
      </c>
      <c r="AG35" s="110">
        <f t="shared" si="3"/>
        <v>40000</v>
      </c>
      <c r="AH35" s="593">
        <f t="shared" si="0"/>
        <v>40000</v>
      </c>
    </row>
    <row r="36" spans="2:34" ht="20">
      <c r="B36" s="532"/>
      <c r="C36" s="64" t="s">
        <v>155</v>
      </c>
      <c r="D36" s="533">
        <v>42898</v>
      </c>
      <c r="E36" s="533">
        <v>41461</v>
      </c>
      <c r="F36" s="534">
        <v>2017</v>
      </c>
      <c r="G36" s="67">
        <v>1491686</v>
      </c>
      <c r="H36" s="535" t="s">
        <v>193</v>
      </c>
      <c r="I36" s="536" t="s">
        <v>157</v>
      </c>
      <c r="J36" s="537" t="s">
        <v>158</v>
      </c>
      <c r="K36" s="537" t="s">
        <v>158</v>
      </c>
      <c r="L36" s="537" t="s">
        <v>158</v>
      </c>
      <c r="M36" s="538" t="s">
        <v>158</v>
      </c>
      <c r="N36" s="538" t="s">
        <v>158</v>
      </c>
      <c r="O36" s="539"/>
      <c r="P36" s="540" t="s">
        <v>158</v>
      </c>
      <c r="Q36" s="537" t="s">
        <v>158</v>
      </c>
      <c r="R36" s="540" t="s">
        <v>158</v>
      </c>
      <c r="S36" s="538" t="s">
        <v>158</v>
      </c>
      <c r="T36" s="538" t="s">
        <v>158</v>
      </c>
      <c r="U36" s="539"/>
      <c r="V36" s="541"/>
      <c r="W36" s="541"/>
      <c r="X36" s="542"/>
      <c r="Y36" s="75" t="s">
        <v>159</v>
      </c>
      <c r="Z36" s="105">
        <v>745843</v>
      </c>
      <c r="AA36" s="543">
        <v>149168.6</v>
      </c>
      <c r="AB36" s="544"/>
      <c r="AC36" s="544"/>
      <c r="AD36" s="535" t="s">
        <v>160</v>
      </c>
      <c r="AE36" s="545"/>
      <c r="AF36" s="109">
        <v>149168.6</v>
      </c>
      <c r="AG36" s="110">
        <f t="shared" si="3"/>
        <v>149168.6</v>
      </c>
      <c r="AH36" s="593">
        <f t="shared" si="0"/>
        <v>149168.6</v>
      </c>
    </row>
    <row r="37" spans="2:34" ht="70">
      <c r="B37" s="546"/>
      <c r="C37" s="64" t="s">
        <v>194</v>
      </c>
      <c r="D37" s="547">
        <v>42947</v>
      </c>
      <c r="E37" s="548" t="s">
        <v>195</v>
      </c>
      <c r="F37" s="549">
        <v>2017</v>
      </c>
      <c r="G37" s="67">
        <v>1639950</v>
      </c>
      <c r="H37" s="508"/>
      <c r="I37" s="550" t="s">
        <v>157</v>
      </c>
      <c r="J37" s="551" t="s">
        <v>158</v>
      </c>
      <c r="K37" s="551" t="s">
        <v>158</v>
      </c>
      <c r="L37" s="551" t="s">
        <v>158</v>
      </c>
      <c r="M37" s="552" t="s">
        <v>158</v>
      </c>
      <c r="N37" s="552" t="s">
        <v>158</v>
      </c>
      <c r="O37" s="553"/>
      <c r="P37" s="554" t="s">
        <v>158</v>
      </c>
      <c r="Q37" s="551" t="s">
        <v>158</v>
      </c>
      <c r="R37" s="554" t="s">
        <v>158</v>
      </c>
      <c r="S37" s="552" t="s">
        <v>158</v>
      </c>
      <c r="T37" s="552" t="s">
        <v>158</v>
      </c>
      <c r="U37" s="553"/>
      <c r="V37" s="555"/>
      <c r="W37" s="555"/>
      <c r="X37" s="556"/>
      <c r="Y37" s="75" t="s">
        <v>159</v>
      </c>
      <c r="Z37" s="105">
        <v>819975</v>
      </c>
      <c r="AA37" s="557">
        <v>163995</v>
      </c>
      <c r="AB37" s="558"/>
      <c r="AC37" s="558"/>
      <c r="AD37" s="559" t="s">
        <v>160</v>
      </c>
      <c r="AE37" s="560"/>
      <c r="AF37" s="109">
        <v>163995</v>
      </c>
      <c r="AG37" s="110">
        <f t="shared" si="3"/>
        <v>163995</v>
      </c>
      <c r="AH37" s="593">
        <f t="shared" si="0"/>
        <v>163995</v>
      </c>
    </row>
    <row r="38" spans="2:34" s="62" customFormat="1" ht="20">
      <c r="B38" s="561"/>
      <c r="C38" s="64" t="s">
        <v>155</v>
      </c>
      <c r="D38" s="562">
        <v>43417</v>
      </c>
      <c r="E38" s="563">
        <v>42759</v>
      </c>
      <c r="F38" s="564">
        <v>2018</v>
      </c>
      <c r="G38" s="67">
        <v>2000000</v>
      </c>
      <c r="H38" s="508" t="s">
        <v>196</v>
      </c>
      <c r="I38" s="565" t="s">
        <v>157</v>
      </c>
      <c r="J38" s="565" t="s">
        <v>158</v>
      </c>
      <c r="K38" s="565" t="s">
        <v>158</v>
      </c>
      <c r="L38" s="565" t="s">
        <v>158</v>
      </c>
      <c r="M38" s="566" t="s">
        <v>158</v>
      </c>
      <c r="N38" s="566" t="s">
        <v>158</v>
      </c>
      <c r="O38" s="567"/>
      <c r="P38" s="568" t="s">
        <v>158</v>
      </c>
      <c r="Q38" s="565" t="s">
        <v>158</v>
      </c>
      <c r="R38" s="568" t="s">
        <v>158</v>
      </c>
      <c r="S38" s="566" t="s">
        <v>158</v>
      </c>
      <c r="T38" s="566" t="s">
        <v>158</v>
      </c>
      <c r="U38" s="567"/>
      <c r="V38" s="569"/>
      <c r="W38" s="569"/>
      <c r="X38" s="570"/>
      <c r="Y38" s="566" t="s">
        <v>159</v>
      </c>
      <c r="Z38" s="105">
        <v>1000000</v>
      </c>
      <c r="AA38" s="571"/>
      <c r="AB38" s="572">
        <v>500000</v>
      </c>
      <c r="AC38" s="571"/>
      <c r="AD38" s="535" t="s">
        <v>160</v>
      </c>
      <c r="AE38" s="573"/>
      <c r="AF38" s="109">
        <f t="shared" si="3"/>
        <v>0</v>
      </c>
      <c r="AG38" s="110">
        <v>500000</v>
      </c>
      <c r="AH38" s="593">
        <f t="shared" si="0"/>
        <v>500000</v>
      </c>
    </row>
    <row r="39" spans="2:34" s="62" customFormat="1" ht="20">
      <c r="B39" s="561"/>
      <c r="C39" s="64" t="s">
        <v>155</v>
      </c>
      <c r="D39" s="562">
        <v>43235</v>
      </c>
      <c r="E39" s="563">
        <v>42132</v>
      </c>
      <c r="F39" s="564">
        <v>2018</v>
      </c>
      <c r="G39" s="67">
        <v>149083</v>
      </c>
      <c r="H39" s="508" t="s">
        <v>197</v>
      </c>
      <c r="I39" s="565" t="s">
        <v>157</v>
      </c>
      <c r="J39" s="565" t="s">
        <v>158</v>
      </c>
      <c r="K39" s="565" t="s">
        <v>158</v>
      </c>
      <c r="L39" s="565" t="s">
        <v>158</v>
      </c>
      <c r="M39" s="566" t="s">
        <v>158</v>
      </c>
      <c r="N39" s="566" t="s">
        <v>158</v>
      </c>
      <c r="O39" s="567"/>
      <c r="P39" s="568" t="s">
        <v>158</v>
      </c>
      <c r="Q39" s="565" t="s">
        <v>158</v>
      </c>
      <c r="R39" s="568" t="s">
        <v>158</v>
      </c>
      <c r="S39" s="566" t="s">
        <v>158</v>
      </c>
      <c r="T39" s="566" t="s">
        <v>158</v>
      </c>
      <c r="U39" s="567"/>
      <c r="V39" s="569"/>
      <c r="W39" s="569"/>
      <c r="X39" s="570"/>
      <c r="Y39" s="566" t="s">
        <v>159</v>
      </c>
      <c r="Z39" s="105">
        <v>100000</v>
      </c>
      <c r="AA39" s="574"/>
      <c r="AB39" s="572">
        <v>50000</v>
      </c>
      <c r="AC39" s="564"/>
      <c r="AD39" s="564" t="s">
        <v>160</v>
      </c>
      <c r="AE39" s="79"/>
      <c r="AF39" s="109">
        <f t="shared" si="3"/>
        <v>0</v>
      </c>
      <c r="AG39" s="110">
        <v>50000</v>
      </c>
      <c r="AH39" s="593">
        <f t="shared" si="0"/>
        <v>50000</v>
      </c>
    </row>
    <row r="40" spans="2:34" s="62" customFormat="1" ht="20">
      <c r="B40" s="561"/>
      <c r="C40" s="64" t="s">
        <v>155</v>
      </c>
      <c r="D40" s="562">
        <v>42713</v>
      </c>
      <c r="E40" s="563">
        <v>41541</v>
      </c>
      <c r="F40" s="564">
        <v>2016</v>
      </c>
      <c r="G40" s="67">
        <v>50000</v>
      </c>
      <c r="H40" s="508"/>
      <c r="I40" s="565" t="s">
        <v>157</v>
      </c>
      <c r="J40" s="575"/>
      <c r="K40" s="576"/>
      <c r="L40" s="576"/>
      <c r="M40" s="577"/>
      <c r="N40" s="578"/>
      <c r="O40" s="579"/>
      <c r="P40" s="580"/>
      <c r="Q40" s="576"/>
      <c r="R40" s="580"/>
      <c r="S40" s="581"/>
      <c r="T40" s="581"/>
      <c r="U40" s="579"/>
      <c r="V40" s="582"/>
      <c r="W40" s="582"/>
      <c r="X40" s="583"/>
      <c r="Y40" s="566" t="s">
        <v>159</v>
      </c>
      <c r="Z40" s="105">
        <v>50000</v>
      </c>
      <c r="AA40" s="571"/>
      <c r="AB40" s="572">
        <v>20000</v>
      </c>
      <c r="AC40" s="571"/>
      <c r="AD40" s="535" t="s">
        <v>160</v>
      </c>
      <c r="AE40" s="79"/>
      <c r="AF40" s="109">
        <f t="shared" si="3"/>
        <v>0</v>
      </c>
      <c r="AG40" s="110">
        <v>20000</v>
      </c>
      <c r="AH40" s="593">
        <f t="shared" si="0"/>
        <v>20000</v>
      </c>
    </row>
    <row r="41" spans="2:34" s="62" customFormat="1" ht="20">
      <c r="B41" s="584"/>
      <c r="C41" s="64" t="s">
        <v>155</v>
      </c>
      <c r="D41" s="585">
        <v>41817</v>
      </c>
      <c r="E41" s="585">
        <v>40602</v>
      </c>
      <c r="F41" s="586">
        <v>2014</v>
      </c>
      <c r="G41" s="67">
        <v>300000</v>
      </c>
      <c r="H41" s="508" t="s">
        <v>198</v>
      </c>
      <c r="I41" s="587" t="s">
        <v>157</v>
      </c>
      <c r="J41" s="587" t="s">
        <v>158</v>
      </c>
      <c r="K41" s="587" t="s">
        <v>158</v>
      </c>
      <c r="L41" s="587" t="s">
        <v>158</v>
      </c>
      <c r="M41" s="564" t="s">
        <v>158</v>
      </c>
      <c r="N41" s="564" t="s">
        <v>158</v>
      </c>
      <c r="O41" s="588"/>
      <c r="P41" s="589" t="s">
        <v>158</v>
      </c>
      <c r="Q41" s="587" t="s">
        <v>158</v>
      </c>
      <c r="R41" s="589" t="s">
        <v>158</v>
      </c>
      <c r="S41" s="564" t="s">
        <v>158</v>
      </c>
      <c r="T41" s="564" t="s">
        <v>158</v>
      </c>
      <c r="U41" s="588"/>
      <c r="V41" s="590"/>
      <c r="W41" s="590"/>
      <c r="X41" s="591"/>
      <c r="Y41" s="566" t="s">
        <v>159</v>
      </c>
      <c r="Z41" s="105">
        <v>50000</v>
      </c>
      <c r="AA41" s="571"/>
      <c r="AB41" s="572">
        <v>25000</v>
      </c>
      <c r="AC41" s="564"/>
      <c r="AD41" s="564" t="s">
        <v>160</v>
      </c>
      <c r="AE41" s="79"/>
      <c r="AF41" s="109">
        <f t="shared" si="3"/>
        <v>0</v>
      </c>
      <c r="AG41" s="110">
        <v>25000</v>
      </c>
      <c r="AH41" s="593">
        <f t="shared" si="0"/>
        <v>25000</v>
      </c>
    </row>
    <row r="42" spans="2:34" s="62" customFormat="1" ht="30">
      <c r="B42" s="584"/>
      <c r="C42" s="64" t="s">
        <v>176</v>
      </c>
      <c r="D42" s="585">
        <v>43168</v>
      </c>
      <c r="E42" s="585">
        <v>41041</v>
      </c>
      <c r="F42" s="564">
        <v>2018</v>
      </c>
      <c r="G42" s="67">
        <v>2263645</v>
      </c>
      <c r="H42" s="508" t="s">
        <v>199</v>
      </c>
      <c r="I42" s="587" t="s">
        <v>157</v>
      </c>
      <c r="J42" s="587" t="s">
        <v>158</v>
      </c>
      <c r="K42" s="587" t="s">
        <v>158</v>
      </c>
      <c r="L42" s="587" t="s">
        <v>158</v>
      </c>
      <c r="M42" s="564" t="s">
        <v>158</v>
      </c>
      <c r="N42" s="564" t="s">
        <v>158</v>
      </c>
      <c r="O42" s="588"/>
      <c r="P42" s="589" t="s">
        <v>158</v>
      </c>
      <c r="Q42" s="587" t="s">
        <v>158</v>
      </c>
      <c r="R42" s="589" t="s">
        <v>158</v>
      </c>
      <c r="S42" s="564" t="s">
        <v>158</v>
      </c>
      <c r="T42" s="564" t="s">
        <v>158</v>
      </c>
      <c r="U42" s="588"/>
      <c r="V42" s="590"/>
      <c r="W42" s="590"/>
      <c r="X42" s="591"/>
      <c r="Y42" s="564" t="s">
        <v>159</v>
      </c>
      <c r="Z42" s="105">
        <v>1000000</v>
      </c>
      <c r="AA42" s="571"/>
      <c r="AB42" s="572">
        <v>124000</v>
      </c>
      <c r="AC42" s="564"/>
      <c r="AD42" s="564" t="s">
        <v>160</v>
      </c>
      <c r="AE42" s="79"/>
      <c r="AF42" s="109">
        <f t="shared" si="3"/>
        <v>0</v>
      </c>
      <c r="AG42" s="110">
        <v>124000</v>
      </c>
      <c r="AH42" s="593">
        <f t="shared" si="0"/>
        <v>124000</v>
      </c>
    </row>
    <row r="43" spans="2:34" ht="20">
      <c r="B43" s="594"/>
      <c r="C43" s="595" t="s">
        <v>155</v>
      </c>
      <c r="D43" s="596">
        <v>43235</v>
      </c>
      <c r="E43" s="596">
        <v>42132</v>
      </c>
      <c r="F43" s="564">
        <v>2019</v>
      </c>
      <c r="G43" s="597">
        <v>149083</v>
      </c>
      <c r="H43" s="598" t="s">
        <v>197</v>
      </c>
      <c r="I43" s="599" t="s">
        <v>157</v>
      </c>
      <c r="J43" s="600"/>
      <c r="K43" s="601"/>
      <c r="L43" s="601"/>
      <c r="M43" s="602"/>
      <c r="N43" s="598"/>
      <c r="O43" s="603"/>
      <c r="P43" s="604"/>
      <c r="Q43" s="601"/>
      <c r="R43" s="604"/>
      <c r="S43" s="598"/>
      <c r="T43" s="598"/>
      <c r="U43" s="605"/>
      <c r="V43" s="605"/>
      <c r="W43" s="606"/>
      <c r="X43" s="603"/>
      <c r="Y43" s="598" t="s">
        <v>159</v>
      </c>
      <c r="Z43" s="607">
        <v>50000</v>
      </c>
      <c r="AA43" s="607">
        <v>50000</v>
      </c>
      <c r="AB43" s="571"/>
      <c r="AC43" s="574"/>
      <c r="AD43" s="564" t="s">
        <v>160</v>
      </c>
      <c r="AE43" s="574"/>
      <c r="AF43" s="608"/>
      <c r="AG43" s="609"/>
      <c r="AH43" s="629">
        <v>10000</v>
      </c>
    </row>
    <row r="44" spans="2:34" ht="40">
      <c r="B44" s="594"/>
      <c r="C44" s="595" t="s">
        <v>155</v>
      </c>
      <c r="D44" s="596">
        <v>43497</v>
      </c>
      <c r="E44" s="596">
        <v>36675</v>
      </c>
      <c r="F44" s="586">
        <v>2019</v>
      </c>
      <c r="G44" s="597">
        <v>378562.12</v>
      </c>
      <c r="H44" s="598" t="s">
        <v>205</v>
      </c>
      <c r="I44" s="599" t="s">
        <v>157</v>
      </c>
      <c r="J44" s="610"/>
      <c r="K44" s="587"/>
      <c r="L44" s="587"/>
      <c r="M44" s="611"/>
      <c r="N44" s="564"/>
      <c r="O44" s="588"/>
      <c r="P44" s="589"/>
      <c r="Q44" s="587"/>
      <c r="R44" s="589"/>
      <c r="S44" s="564"/>
      <c r="T44" s="564"/>
      <c r="U44" s="590"/>
      <c r="V44" s="590"/>
      <c r="W44" s="591"/>
      <c r="X44" s="588"/>
      <c r="Y44" s="564" t="s">
        <v>200</v>
      </c>
      <c r="Z44" s="574">
        <v>150000</v>
      </c>
      <c r="AA44" s="607">
        <v>50000</v>
      </c>
      <c r="AB44" s="574"/>
      <c r="AC44" s="574"/>
      <c r="AD44" s="564" t="s">
        <v>160</v>
      </c>
      <c r="AE44" s="608"/>
      <c r="AF44" s="608"/>
      <c r="AG44" s="608"/>
      <c r="AH44" s="629">
        <v>50000</v>
      </c>
    </row>
    <row r="45" spans="2:34" ht="30">
      <c r="B45" s="594"/>
      <c r="C45" s="595" t="s">
        <v>176</v>
      </c>
      <c r="D45" s="596">
        <v>43606</v>
      </c>
      <c r="E45" s="596">
        <v>43015</v>
      </c>
      <c r="F45" s="586">
        <v>2019</v>
      </c>
      <c r="G45" s="597">
        <v>125000</v>
      </c>
      <c r="H45" s="598" t="s">
        <v>206</v>
      </c>
      <c r="I45" s="599" t="s">
        <v>157</v>
      </c>
      <c r="J45" s="610"/>
      <c r="K45" s="587"/>
      <c r="L45" s="587"/>
      <c r="M45" s="611"/>
      <c r="N45" s="564"/>
      <c r="O45" s="588"/>
      <c r="P45" s="589"/>
      <c r="Q45" s="587"/>
      <c r="R45" s="589"/>
      <c r="S45" s="564"/>
      <c r="T45" s="564"/>
      <c r="U45" s="590"/>
      <c r="V45" s="590"/>
      <c r="W45" s="591"/>
      <c r="X45" s="588"/>
      <c r="Y45" s="564" t="s">
        <v>159</v>
      </c>
      <c r="Z45" s="574">
        <v>50000</v>
      </c>
      <c r="AA45" s="607">
        <v>50000</v>
      </c>
      <c r="AB45" s="574"/>
      <c r="AC45" s="574"/>
      <c r="AD45" s="564" t="s">
        <v>160</v>
      </c>
      <c r="AE45" s="608"/>
      <c r="AF45" s="608"/>
      <c r="AG45" s="608"/>
      <c r="AH45" s="629">
        <v>10000</v>
      </c>
    </row>
    <row r="46" spans="2:34" ht="40">
      <c r="B46" s="612"/>
      <c r="C46" s="613" t="s">
        <v>155</v>
      </c>
      <c r="D46" s="614">
        <v>41460</v>
      </c>
      <c r="E46" s="614">
        <v>37590</v>
      </c>
      <c r="F46" s="598">
        <v>2019</v>
      </c>
      <c r="G46" s="615">
        <v>2000000</v>
      </c>
      <c r="H46" s="598" t="s">
        <v>207</v>
      </c>
      <c r="I46" s="616" t="s">
        <v>157</v>
      </c>
      <c r="J46" s="600"/>
      <c r="K46" s="601"/>
      <c r="L46" s="601"/>
      <c r="M46" s="602"/>
      <c r="N46" s="598"/>
      <c r="O46" s="603"/>
      <c r="P46" s="604"/>
      <c r="Q46" s="601"/>
      <c r="R46" s="604"/>
      <c r="S46" s="598"/>
      <c r="T46" s="598"/>
      <c r="U46" s="605"/>
      <c r="V46" s="605"/>
      <c r="W46" s="606"/>
      <c r="X46" s="603"/>
      <c r="Y46" s="613" t="s">
        <v>201</v>
      </c>
      <c r="Z46" s="607">
        <v>500000</v>
      </c>
      <c r="AA46" s="607">
        <v>150000</v>
      </c>
      <c r="AB46" s="571"/>
      <c r="AC46" s="617"/>
      <c r="AD46" s="564" t="s">
        <v>202</v>
      </c>
      <c r="AE46" s="609"/>
      <c r="AF46" s="609"/>
      <c r="AG46" s="609"/>
      <c r="AH46" s="629">
        <v>150000</v>
      </c>
    </row>
    <row r="47" spans="2:34" ht="20">
      <c r="B47" s="594"/>
      <c r="C47" s="595" t="s">
        <v>155</v>
      </c>
      <c r="D47" s="596">
        <v>43417</v>
      </c>
      <c r="E47" s="596">
        <v>42759</v>
      </c>
      <c r="F47" s="618">
        <v>2019</v>
      </c>
      <c r="G47" s="597">
        <v>2000000</v>
      </c>
      <c r="H47" s="598" t="s">
        <v>196</v>
      </c>
      <c r="I47" s="599" t="s">
        <v>157</v>
      </c>
      <c r="J47" s="600"/>
      <c r="K47" s="619"/>
      <c r="L47" s="601"/>
      <c r="M47" s="620"/>
      <c r="N47" s="621"/>
      <c r="O47" s="603"/>
      <c r="P47" s="604"/>
      <c r="Q47" s="601"/>
      <c r="R47" s="604"/>
      <c r="S47" s="598"/>
      <c r="T47" s="598"/>
      <c r="U47" s="605"/>
      <c r="V47" s="605"/>
      <c r="W47" s="606"/>
      <c r="X47" s="603"/>
      <c r="Y47" s="598" t="s">
        <v>159</v>
      </c>
      <c r="Z47" s="607">
        <v>50000</v>
      </c>
      <c r="AA47" s="607">
        <v>50000</v>
      </c>
      <c r="AB47" s="607"/>
      <c r="AC47" s="607"/>
      <c r="AD47" s="564" t="s">
        <v>160</v>
      </c>
      <c r="AE47" s="608"/>
      <c r="AF47" s="608"/>
      <c r="AG47" s="608"/>
      <c r="AH47" s="629">
        <v>10000</v>
      </c>
    </row>
    <row r="48" spans="2:34" ht="20">
      <c r="B48" s="594"/>
      <c r="C48" s="595" t="s">
        <v>194</v>
      </c>
      <c r="D48" s="596">
        <v>43899</v>
      </c>
      <c r="E48" s="596">
        <v>38912</v>
      </c>
      <c r="F48" s="586">
        <v>2019</v>
      </c>
      <c r="G48" s="597">
        <v>125000</v>
      </c>
      <c r="H48" s="598" t="s">
        <v>208</v>
      </c>
      <c r="I48" s="599" t="s">
        <v>157</v>
      </c>
      <c r="J48" s="622"/>
      <c r="K48" s="587"/>
      <c r="L48" s="587"/>
      <c r="M48" s="611"/>
      <c r="N48" s="564"/>
      <c r="O48" s="588"/>
      <c r="P48" s="589"/>
      <c r="Q48" s="587"/>
      <c r="R48" s="589"/>
      <c r="S48" s="564"/>
      <c r="T48" s="564"/>
      <c r="U48" s="590"/>
      <c r="V48" s="590"/>
      <c r="W48" s="591"/>
      <c r="X48" s="588"/>
      <c r="Y48" s="564" t="s">
        <v>201</v>
      </c>
      <c r="Z48" s="574">
        <v>50000</v>
      </c>
      <c r="AA48" s="607">
        <v>50000</v>
      </c>
      <c r="AB48" s="574"/>
      <c r="AC48" s="574"/>
      <c r="AD48" s="564" t="s">
        <v>202</v>
      </c>
      <c r="AE48" s="608"/>
      <c r="AF48" s="609"/>
      <c r="AG48" s="609"/>
      <c r="AH48" s="629">
        <v>10000</v>
      </c>
    </row>
    <row r="49" spans="1:34" ht="30">
      <c r="B49" s="594"/>
      <c r="C49" s="595" t="s">
        <v>176</v>
      </c>
      <c r="D49" s="596">
        <v>43745</v>
      </c>
      <c r="E49" s="596">
        <v>43014</v>
      </c>
      <c r="F49" s="586">
        <v>2019</v>
      </c>
      <c r="G49" s="597">
        <v>545847</v>
      </c>
      <c r="H49" s="598" t="s">
        <v>209</v>
      </c>
      <c r="I49" s="599" t="s">
        <v>157</v>
      </c>
      <c r="J49" s="622"/>
      <c r="K49" s="587"/>
      <c r="L49" s="587"/>
      <c r="M49" s="611"/>
      <c r="N49" s="564"/>
      <c r="O49" s="588"/>
      <c r="P49" s="589"/>
      <c r="Q49" s="587"/>
      <c r="R49" s="589"/>
      <c r="S49" s="564"/>
      <c r="T49" s="564"/>
      <c r="U49" s="590"/>
      <c r="V49" s="590"/>
      <c r="W49" s="591"/>
      <c r="X49" s="588"/>
      <c r="Y49" s="564" t="s">
        <v>159</v>
      </c>
      <c r="Z49" s="574">
        <v>200000</v>
      </c>
      <c r="AA49" s="607">
        <v>200000</v>
      </c>
      <c r="AB49" s="574"/>
      <c r="AC49" s="574"/>
      <c r="AD49" s="564" t="s">
        <v>160</v>
      </c>
      <c r="AE49" s="608"/>
      <c r="AF49" s="609"/>
      <c r="AG49" s="609"/>
      <c r="AH49" s="629">
        <v>50000</v>
      </c>
    </row>
    <row r="50" spans="1:34" ht="20">
      <c r="B50" s="594"/>
      <c r="C50" s="595" t="s">
        <v>203</v>
      </c>
      <c r="D50" s="595" t="s">
        <v>204</v>
      </c>
      <c r="E50" s="585"/>
      <c r="F50" s="586">
        <v>2019</v>
      </c>
      <c r="G50" s="597">
        <v>617821.30000000005</v>
      </c>
      <c r="H50" s="598"/>
      <c r="I50" s="587" t="s">
        <v>157</v>
      </c>
      <c r="J50" s="610"/>
      <c r="K50" s="587"/>
      <c r="L50" s="587"/>
      <c r="M50" s="611"/>
      <c r="N50" s="564"/>
      <c r="O50" s="588"/>
      <c r="P50" s="589"/>
      <c r="Q50" s="587"/>
      <c r="R50" s="589"/>
      <c r="S50" s="564"/>
      <c r="T50" s="564"/>
      <c r="U50" s="590"/>
      <c r="V50" s="590"/>
      <c r="W50" s="591"/>
      <c r="X50" s="588"/>
      <c r="Y50" s="564" t="s">
        <v>159</v>
      </c>
      <c r="Z50" s="574">
        <v>200000</v>
      </c>
      <c r="AA50" s="607">
        <v>200000</v>
      </c>
      <c r="AB50" s="574"/>
      <c r="AC50" s="574"/>
      <c r="AD50" s="564" t="s">
        <v>160</v>
      </c>
      <c r="AE50" s="608"/>
      <c r="AF50" s="609"/>
      <c r="AG50" s="609"/>
      <c r="AH50" s="629">
        <v>50000</v>
      </c>
    </row>
    <row r="51" spans="1:34" ht="20">
      <c r="B51" s="594"/>
      <c r="C51" s="595" t="s">
        <v>203</v>
      </c>
      <c r="D51" s="596">
        <v>43787</v>
      </c>
      <c r="E51" s="585"/>
      <c r="F51" s="586">
        <v>2019</v>
      </c>
      <c r="G51" s="597">
        <v>127487.1</v>
      </c>
      <c r="H51" s="598"/>
      <c r="I51" s="587" t="s">
        <v>157</v>
      </c>
      <c r="J51" s="610"/>
      <c r="K51" s="587"/>
      <c r="L51" s="587"/>
      <c r="M51" s="611"/>
      <c r="N51" s="564"/>
      <c r="O51" s="588"/>
      <c r="P51" s="589"/>
      <c r="Q51" s="587"/>
      <c r="R51" s="589"/>
      <c r="S51" s="564"/>
      <c r="T51" s="564"/>
      <c r="U51" s="590"/>
      <c r="V51" s="590"/>
      <c r="W51" s="591"/>
      <c r="X51" s="588"/>
      <c r="Y51" s="564" t="s">
        <v>159</v>
      </c>
      <c r="Z51" s="574">
        <v>50000</v>
      </c>
      <c r="AA51" s="607">
        <v>50000</v>
      </c>
      <c r="AB51" s="574"/>
      <c r="AC51" s="574"/>
      <c r="AD51" s="564" t="s">
        <v>160</v>
      </c>
      <c r="AE51" s="608"/>
      <c r="AF51" s="609"/>
      <c r="AG51" s="609"/>
      <c r="AH51" s="629">
        <v>50000</v>
      </c>
    </row>
    <row r="52" spans="1:34" ht="20">
      <c r="B52" s="594"/>
      <c r="C52" s="595" t="s">
        <v>203</v>
      </c>
      <c r="D52" s="596">
        <v>43815</v>
      </c>
      <c r="E52" s="585"/>
      <c r="F52" s="586">
        <v>2019</v>
      </c>
      <c r="G52" s="597">
        <v>127487.1</v>
      </c>
      <c r="H52" s="598"/>
      <c r="I52" s="587" t="s">
        <v>157</v>
      </c>
      <c r="J52" s="610"/>
      <c r="K52" s="587"/>
      <c r="L52" s="587"/>
      <c r="M52" s="611"/>
      <c r="N52" s="564"/>
      <c r="O52" s="588"/>
      <c r="P52" s="589"/>
      <c r="Q52" s="587"/>
      <c r="R52" s="589"/>
      <c r="S52" s="564"/>
      <c r="T52" s="564"/>
      <c r="U52" s="590"/>
      <c r="V52" s="590"/>
      <c r="W52" s="591"/>
      <c r="X52" s="588"/>
      <c r="Y52" s="564" t="s">
        <v>159</v>
      </c>
      <c r="Z52" s="574">
        <v>50000</v>
      </c>
      <c r="AA52" s="607">
        <v>50000</v>
      </c>
      <c r="AB52" s="574"/>
      <c r="AC52" s="574"/>
      <c r="AD52" s="564" t="s">
        <v>160</v>
      </c>
      <c r="AE52" s="608"/>
      <c r="AF52" s="609"/>
      <c r="AG52" s="609"/>
      <c r="AH52" s="629">
        <v>10000</v>
      </c>
    </row>
    <row r="53" spans="1:34" ht="30">
      <c r="B53" s="623"/>
      <c r="C53" s="602" t="s">
        <v>155</v>
      </c>
      <c r="D53" s="651">
        <v>39559</v>
      </c>
      <c r="E53" s="651">
        <v>38645</v>
      </c>
      <c r="F53" s="652">
        <v>2008</v>
      </c>
      <c r="G53" s="624">
        <v>10560000</v>
      </c>
      <c r="H53" s="598" t="s">
        <v>210</v>
      </c>
      <c r="I53" s="587" t="s">
        <v>171</v>
      </c>
      <c r="J53" s="625">
        <v>41333</v>
      </c>
      <c r="K53" s="619">
        <v>41344</v>
      </c>
      <c r="L53" s="601" t="s">
        <v>158</v>
      </c>
      <c r="M53" s="620">
        <v>2341000</v>
      </c>
      <c r="N53" s="626">
        <v>27300</v>
      </c>
      <c r="O53" s="603"/>
      <c r="P53" s="627">
        <v>41663</v>
      </c>
      <c r="Q53" s="601" t="s">
        <v>157</v>
      </c>
      <c r="R53" s="604" t="s">
        <v>158</v>
      </c>
      <c r="S53" s="598" t="s">
        <v>158</v>
      </c>
      <c r="T53" s="598" t="s">
        <v>158</v>
      </c>
      <c r="U53" s="605"/>
      <c r="V53" s="605"/>
      <c r="W53" s="606"/>
      <c r="X53" s="603"/>
      <c r="Y53" s="564" t="s">
        <v>159</v>
      </c>
      <c r="Z53" s="574">
        <v>1500000</v>
      </c>
      <c r="AA53" s="608">
        <v>1105600</v>
      </c>
      <c r="AB53" s="607"/>
      <c r="AC53" s="607"/>
      <c r="AD53" s="564" t="s">
        <v>160</v>
      </c>
      <c r="AE53" s="608"/>
      <c r="AF53" s="609"/>
      <c r="AG53" s="609"/>
      <c r="AH53" s="629">
        <v>10000</v>
      </c>
    </row>
    <row r="54" spans="1:34" ht="20">
      <c r="B54" s="594"/>
      <c r="C54" s="595" t="s">
        <v>155</v>
      </c>
      <c r="D54" s="596">
        <v>43647</v>
      </c>
      <c r="E54" s="628">
        <v>2001</v>
      </c>
      <c r="F54" s="564">
        <v>2019</v>
      </c>
      <c r="G54" s="597">
        <v>796574</v>
      </c>
      <c r="H54" s="598" t="s">
        <v>211</v>
      </c>
      <c r="I54" s="599" t="s">
        <v>157</v>
      </c>
      <c r="J54" s="610"/>
      <c r="K54" s="587"/>
      <c r="L54" s="587"/>
      <c r="M54" s="611"/>
      <c r="N54" s="564"/>
      <c r="O54" s="588"/>
      <c r="P54" s="589"/>
      <c r="Q54" s="587"/>
      <c r="R54" s="589"/>
      <c r="S54" s="564"/>
      <c r="T54" s="564"/>
      <c r="U54" s="590"/>
      <c r="V54" s="590"/>
      <c r="W54" s="591"/>
      <c r="X54" s="588"/>
      <c r="Y54" s="595" t="s">
        <v>201</v>
      </c>
      <c r="Z54" s="574">
        <v>350000</v>
      </c>
      <c r="AA54" s="607">
        <v>50000</v>
      </c>
      <c r="AB54" s="607">
        <v>50000</v>
      </c>
      <c r="AC54" s="574">
        <v>50000</v>
      </c>
      <c r="AD54" s="564" t="s">
        <v>202</v>
      </c>
      <c r="AE54" s="574"/>
      <c r="AF54" s="608"/>
      <c r="AG54" s="608"/>
      <c r="AH54" s="629">
        <v>50000</v>
      </c>
    </row>
    <row r="55" spans="1:34" ht="20">
      <c r="B55" s="594"/>
      <c r="C55" s="595" t="s">
        <v>155</v>
      </c>
      <c r="D55" s="596">
        <v>43605</v>
      </c>
      <c r="E55" s="596">
        <v>43234</v>
      </c>
      <c r="F55" s="586">
        <v>2019</v>
      </c>
      <c r="G55" s="597">
        <v>77521.7</v>
      </c>
      <c r="H55" s="598" t="s">
        <v>164</v>
      </c>
      <c r="I55" s="599" t="s">
        <v>157</v>
      </c>
      <c r="J55" s="600"/>
      <c r="K55" s="600"/>
      <c r="L55" s="600"/>
      <c r="M55" s="602"/>
      <c r="N55" s="598"/>
      <c r="O55" s="603"/>
      <c r="P55" s="604"/>
      <c r="Q55" s="601"/>
      <c r="R55" s="604"/>
      <c r="S55" s="598"/>
      <c r="T55" s="598"/>
      <c r="U55" s="605"/>
      <c r="V55" s="605"/>
      <c r="W55" s="606"/>
      <c r="X55" s="603"/>
      <c r="Y55" s="598" t="s">
        <v>159</v>
      </c>
      <c r="Z55" s="607">
        <v>30000</v>
      </c>
      <c r="AA55" s="607">
        <v>30000</v>
      </c>
      <c r="AB55" s="571"/>
      <c r="AC55" s="571"/>
      <c r="AD55" s="564" t="s">
        <v>160</v>
      </c>
      <c r="AE55" s="608"/>
      <c r="AF55" s="609"/>
      <c r="AG55" s="609"/>
      <c r="AH55" s="629">
        <v>10000</v>
      </c>
    </row>
    <row r="56" spans="1:34" ht="20">
      <c r="B56" s="594"/>
      <c r="C56" s="595" t="s">
        <v>155</v>
      </c>
      <c r="D56" s="596">
        <v>43816</v>
      </c>
      <c r="E56" s="596">
        <v>39545</v>
      </c>
      <c r="F56" s="586">
        <v>2019</v>
      </c>
      <c r="G56" s="597">
        <v>200000</v>
      </c>
      <c r="H56" s="598" t="s">
        <v>212</v>
      </c>
      <c r="I56" s="599" t="s">
        <v>157</v>
      </c>
      <c r="J56" s="610"/>
      <c r="K56" s="587"/>
      <c r="L56" s="587"/>
      <c r="M56" s="611"/>
      <c r="N56" s="564"/>
      <c r="O56" s="588"/>
      <c r="P56" s="589"/>
      <c r="Q56" s="587"/>
      <c r="R56" s="589"/>
      <c r="S56" s="564"/>
      <c r="T56" s="564"/>
      <c r="U56" s="590"/>
      <c r="V56" s="590"/>
      <c r="W56" s="591"/>
      <c r="X56" s="588"/>
      <c r="Y56" s="564" t="s">
        <v>159</v>
      </c>
      <c r="Z56" s="574">
        <v>70000</v>
      </c>
      <c r="AA56" s="607">
        <v>70000</v>
      </c>
      <c r="AB56" s="571"/>
      <c r="AC56" s="574"/>
      <c r="AD56" s="564" t="s">
        <v>160</v>
      </c>
      <c r="AE56" s="574"/>
      <c r="AF56" s="608"/>
      <c r="AG56" s="608"/>
      <c r="AH56" s="629">
        <v>30000</v>
      </c>
    </row>
    <row r="57" spans="1:34" ht="20">
      <c r="B57" s="594"/>
      <c r="C57" s="595" t="s">
        <v>155</v>
      </c>
      <c r="D57" s="596">
        <v>43545</v>
      </c>
      <c r="E57" s="596">
        <v>43174</v>
      </c>
      <c r="F57" s="586">
        <v>2019</v>
      </c>
      <c r="G57" s="597">
        <v>52000</v>
      </c>
      <c r="H57" s="598" t="s">
        <v>164</v>
      </c>
      <c r="I57" s="599" t="s">
        <v>157</v>
      </c>
      <c r="J57" s="610"/>
      <c r="K57" s="587"/>
      <c r="L57" s="587"/>
      <c r="M57" s="611"/>
      <c r="N57" s="564"/>
      <c r="O57" s="588"/>
      <c r="P57" s="589"/>
      <c r="Q57" s="587"/>
      <c r="R57" s="589"/>
      <c r="S57" s="564"/>
      <c r="T57" s="564"/>
      <c r="U57" s="590"/>
      <c r="V57" s="590"/>
      <c r="W57" s="591"/>
      <c r="X57" s="588"/>
      <c r="Y57" s="564" t="s">
        <v>159</v>
      </c>
      <c r="Z57" s="574">
        <v>25000</v>
      </c>
      <c r="AA57" s="607">
        <v>25000</v>
      </c>
      <c r="AB57" s="574"/>
      <c r="AC57" s="574"/>
      <c r="AD57" s="564" t="s">
        <v>160</v>
      </c>
      <c r="AE57" s="608"/>
      <c r="AF57" s="608"/>
      <c r="AG57" s="608"/>
      <c r="AH57" s="629">
        <v>19000</v>
      </c>
    </row>
    <row r="58" spans="1:34" ht="40">
      <c r="B58" s="630"/>
      <c r="C58" s="631" t="s">
        <v>155</v>
      </c>
      <c r="D58" s="632">
        <v>43578</v>
      </c>
      <c r="E58" s="632">
        <v>40478</v>
      </c>
      <c r="F58" s="633">
        <v>2019</v>
      </c>
      <c r="G58" s="634">
        <v>4661374</v>
      </c>
      <c r="H58" s="635" t="s">
        <v>213</v>
      </c>
      <c r="I58" s="636" t="s">
        <v>157</v>
      </c>
      <c r="J58" s="637"/>
      <c r="K58" s="638"/>
      <c r="L58" s="638"/>
      <c r="M58" s="639"/>
      <c r="N58" s="640"/>
      <c r="O58" s="641"/>
      <c r="P58" s="642"/>
      <c r="Q58" s="638"/>
      <c r="R58" s="642"/>
      <c r="S58" s="640"/>
      <c r="T58" s="640"/>
      <c r="U58" s="643"/>
      <c r="V58" s="643"/>
      <c r="W58" s="644"/>
      <c r="X58" s="641"/>
      <c r="Y58" s="631" t="s">
        <v>159</v>
      </c>
      <c r="Z58" s="645">
        <v>1000000</v>
      </c>
      <c r="AA58" s="645">
        <v>800000</v>
      </c>
      <c r="AB58" s="646"/>
      <c r="AC58" s="646">
        <v>200000</v>
      </c>
      <c r="AD58" s="640" t="s">
        <v>160</v>
      </c>
      <c r="AE58" s="647"/>
      <c r="AF58" s="647"/>
      <c r="AG58" s="647"/>
      <c r="AH58" s="648">
        <v>200000</v>
      </c>
    </row>
    <row r="59" spans="1:34">
      <c r="A59" s="649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50">
        <f>SUM(Z2:Z58)</f>
        <v>14455927.82</v>
      </c>
      <c r="AA59" s="650">
        <f>SUM(AA2:AA58)</f>
        <v>4789744.1414999999</v>
      </c>
      <c r="AB59" s="650">
        <f>SUM(AB2:AB58)</f>
        <v>1787957.5</v>
      </c>
      <c r="AC59" s="650">
        <f>SUM(AC2:AC58)</f>
        <v>250000</v>
      </c>
      <c r="AD59" s="649"/>
      <c r="AE59" s="650">
        <f>SUM(AE2:AE58)</f>
        <v>2445335.355</v>
      </c>
      <c r="AF59" s="650">
        <f>SUM(AF2:AF58)</f>
        <v>3013704.0214999998</v>
      </c>
      <c r="AG59" s="650">
        <f>SUM(AG2:AG58)</f>
        <v>3870578.0589999999</v>
      </c>
      <c r="AH59" s="650">
        <f>SUM(AH2:AH58)</f>
        <v>4589578.0590000004</v>
      </c>
    </row>
  </sheetData>
  <mergeCells count="2">
    <mergeCell ref="N1:O1"/>
    <mergeCell ref="T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1"/>
  <sheetViews>
    <sheetView tabSelected="1" workbookViewId="0">
      <pane ySplit="1" topLeftCell="A5" activePane="bottomLeft" state="frozen"/>
      <selection pane="bottomLeft" activeCell="D20" sqref="D20:D33"/>
    </sheetView>
  </sheetViews>
  <sheetFormatPr defaultRowHeight="14.5"/>
  <cols>
    <col min="2" max="2" width="30.54296875" customWidth="1"/>
    <col min="3" max="3" width="15" customWidth="1"/>
    <col min="4" max="4" width="16.1796875" customWidth="1"/>
    <col min="5" max="6" width="14.26953125" customWidth="1"/>
    <col min="7" max="7" width="15.1796875" customWidth="1"/>
    <col min="8" max="8" width="16.54296875" customWidth="1"/>
  </cols>
  <sheetData>
    <row r="1" spans="1:8" ht="23.5" thickBot="1">
      <c r="A1" s="653" t="s">
        <v>0</v>
      </c>
      <c r="B1" s="654" t="s">
        <v>214</v>
      </c>
      <c r="C1" s="654" t="s">
        <v>2</v>
      </c>
      <c r="D1" s="654" t="s">
        <v>215</v>
      </c>
      <c r="E1" s="655" t="s">
        <v>216</v>
      </c>
      <c r="F1" s="655" t="s">
        <v>216</v>
      </c>
      <c r="G1" s="654" t="s">
        <v>217</v>
      </c>
      <c r="H1" s="656" t="s">
        <v>218</v>
      </c>
    </row>
    <row r="2" spans="1:8" ht="23.5" thickBot="1">
      <c r="A2" s="657" t="s">
        <v>219</v>
      </c>
      <c r="B2" s="658" t="s">
        <v>220</v>
      </c>
      <c r="C2" s="658"/>
      <c r="D2" s="658"/>
      <c r="E2" s="658"/>
      <c r="F2" s="658"/>
      <c r="G2" s="658"/>
      <c r="H2" s="659"/>
    </row>
    <row r="3" spans="1:8" ht="15" thickBot="1">
      <c r="A3" s="657" t="s">
        <v>221</v>
      </c>
      <c r="B3" s="658" t="s">
        <v>222</v>
      </c>
      <c r="C3" s="660">
        <v>15635823</v>
      </c>
      <c r="D3" s="660">
        <v>4074872</v>
      </c>
      <c r="E3" s="661">
        <v>0</v>
      </c>
      <c r="F3" s="661"/>
      <c r="G3" s="660">
        <v>6196457</v>
      </c>
      <c r="H3" s="660">
        <v>13514238</v>
      </c>
    </row>
    <row r="4" spans="1:8" ht="23.5" thickBot="1">
      <c r="A4" s="657" t="s">
        <v>223</v>
      </c>
      <c r="B4" s="658" t="s">
        <v>224</v>
      </c>
      <c r="C4" s="662">
        <v>11066429</v>
      </c>
      <c r="D4" s="662">
        <v>2175000</v>
      </c>
      <c r="E4" s="663"/>
      <c r="F4" s="663"/>
      <c r="G4" s="662">
        <v>5542028</v>
      </c>
      <c r="H4" s="664">
        <v>7699401</v>
      </c>
    </row>
    <row r="5" spans="1:8" ht="23.5" thickBot="1">
      <c r="A5" s="657" t="s">
        <v>225</v>
      </c>
      <c r="B5" s="658" t="s">
        <v>226</v>
      </c>
      <c r="C5" s="662">
        <v>698815</v>
      </c>
      <c r="D5" s="662">
        <v>654429</v>
      </c>
      <c r="E5" s="663"/>
      <c r="F5" s="663"/>
      <c r="G5" s="662">
        <v>654429</v>
      </c>
      <c r="H5" s="664">
        <v>698815</v>
      </c>
    </row>
    <row r="6" spans="1:8" ht="23.5" thickBot="1">
      <c r="A6" s="657" t="s">
        <v>227</v>
      </c>
      <c r="B6" s="658" t="s">
        <v>228</v>
      </c>
      <c r="C6" s="665">
        <v>0</v>
      </c>
      <c r="D6" s="665"/>
      <c r="E6" s="665"/>
      <c r="F6" s="665"/>
      <c r="G6" s="665"/>
      <c r="H6" s="663">
        <v>0</v>
      </c>
    </row>
    <row r="7" spans="1:8" ht="23.5" thickBot="1">
      <c r="A7" s="657" t="s">
        <v>229</v>
      </c>
      <c r="B7" s="658" t="s">
        <v>230</v>
      </c>
      <c r="C7" s="662">
        <v>3870578</v>
      </c>
      <c r="D7" s="662">
        <v>719000</v>
      </c>
      <c r="E7" s="663"/>
      <c r="F7" s="663"/>
      <c r="G7" s="663"/>
      <c r="H7" s="664">
        <v>4589578</v>
      </c>
    </row>
    <row r="8" spans="1:8" ht="15" thickBot="1">
      <c r="A8" s="657" t="s">
        <v>231</v>
      </c>
      <c r="B8" s="658" t="s">
        <v>232</v>
      </c>
      <c r="C8" s="661">
        <v>0</v>
      </c>
      <c r="D8" s="666">
        <v>526444</v>
      </c>
      <c r="E8" s="665">
        <v>0</v>
      </c>
      <c r="F8" s="665"/>
      <c r="G8" s="665"/>
      <c r="H8" s="666">
        <v>526444</v>
      </c>
    </row>
    <row r="9" spans="1:8" ht="15" thickBot="1">
      <c r="A9" s="657"/>
      <c r="B9" s="658" t="s">
        <v>233</v>
      </c>
      <c r="C9" s="665">
        <v>0</v>
      </c>
      <c r="D9" s="665"/>
      <c r="E9" s="665"/>
      <c r="F9" s="665"/>
      <c r="G9" s="667"/>
      <c r="H9" s="665"/>
    </row>
    <row r="10" spans="1:8" ht="15" thickBot="1">
      <c r="A10" s="657" t="s">
        <v>234</v>
      </c>
      <c r="B10" s="658" t="s">
        <v>235</v>
      </c>
      <c r="C10" s="661">
        <v>0</v>
      </c>
      <c r="D10" s="661"/>
      <c r="E10" s="661">
        <v>0</v>
      </c>
      <c r="F10" s="661"/>
      <c r="G10" s="668"/>
      <c r="H10" s="661"/>
    </row>
    <row r="11" spans="1:8" ht="15" thickBot="1">
      <c r="A11" s="657" t="s">
        <v>236</v>
      </c>
      <c r="B11" s="658" t="s">
        <v>237</v>
      </c>
      <c r="C11" s="665">
        <v>0</v>
      </c>
      <c r="D11" s="665"/>
      <c r="E11" s="665"/>
      <c r="F11" s="665"/>
      <c r="G11" s="667"/>
      <c r="H11" s="665"/>
    </row>
    <row r="12" spans="1:8" ht="15" thickBot="1">
      <c r="A12" s="657" t="s">
        <v>238</v>
      </c>
      <c r="B12" s="658" t="s">
        <v>239</v>
      </c>
      <c r="C12" s="665">
        <v>0</v>
      </c>
      <c r="D12" s="665"/>
      <c r="E12" s="665"/>
      <c r="F12" s="665"/>
      <c r="G12" s="667"/>
      <c r="H12" s="665"/>
    </row>
    <row r="13" spans="1:8" ht="23.5" thickBot="1">
      <c r="A13" s="657" t="s">
        <v>240</v>
      </c>
      <c r="B13" s="658" t="s">
        <v>241</v>
      </c>
      <c r="C13" s="665">
        <v>0</v>
      </c>
      <c r="D13" s="665"/>
      <c r="E13" s="665"/>
      <c r="F13" s="665"/>
      <c r="G13" s="667"/>
      <c r="H13" s="665"/>
    </row>
    <row r="14" spans="1:8" ht="23.5" thickBot="1">
      <c r="A14" s="657" t="s">
        <v>242</v>
      </c>
      <c r="B14" s="658" t="s">
        <v>243</v>
      </c>
      <c r="C14" s="665">
        <v>0</v>
      </c>
      <c r="D14" s="665"/>
      <c r="E14" s="665"/>
      <c r="F14" s="665"/>
      <c r="G14" s="667"/>
      <c r="H14" s="665"/>
    </row>
    <row r="15" spans="1:8" ht="23.5" thickBot="1">
      <c r="A15" s="657" t="s">
        <v>244</v>
      </c>
      <c r="B15" s="658" t="s">
        <v>245</v>
      </c>
      <c r="C15" s="665">
        <v>0</v>
      </c>
      <c r="D15" s="665"/>
      <c r="E15" s="665"/>
      <c r="F15" s="665"/>
      <c r="G15" s="667"/>
      <c r="H15" s="665"/>
    </row>
    <row r="16" spans="1:8" ht="15" thickBot="1">
      <c r="A16" s="657" t="s">
        <v>246</v>
      </c>
      <c r="B16" s="658" t="s">
        <v>247</v>
      </c>
      <c r="C16" s="665">
        <v>0</v>
      </c>
      <c r="D16" s="665"/>
      <c r="E16" s="665"/>
      <c r="F16" s="665"/>
      <c r="G16" s="667"/>
      <c r="H16" s="665"/>
    </row>
    <row r="17" spans="1:16" ht="23.5" thickBot="1">
      <c r="A17" s="657" t="s">
        <v>248</v>
      </c>
      <c r="B17" s="658" t="s">
        <v>249</v>
      </c>
      <c r="C17" s="665">
        <v>0</v>
      </c>
      <c r="D17" s="665"/>
      <c r="E17" s="665"/>
      <c r="F17" s="665"/>
      <c r="G17" s="667"/>
      <c r="H17" s="665"/>
    </row>
    <row r="18" spans="1:16" ht="15" thickBot="1">
      <c r="A18" s="669" t="s">
        <v>250</v>
      </c>
      <c r="B18" s="670" t="s">
        <v>251</v>
      </c>
      <c r="C18" s="671">
        <f t="shared" ref="C18:H18" si="0">C19+C20+C36+C37+C38</f>
        <v>21819641.379999999</v>
      </c>
      <c r="D18" s="671">
        <f t="shared" si="0"/>
        <v>2938368</v>
      </c>
      <c r="E18" s="671">
        <f t="shared" si="0"/>
        <v>1612048</v>
      </c>
      <c r="F18" s="671">
        <f t="shared" si="0"/>
        <v>2219771</v>
      </c>
      <c r="G18" s="671">
        <f t="shared" si="0"/>
        <v>1388058</v>
      </c>
      <c r="H18" s="671">
        <f t="shared" si="0"/>
        <v>19538132.379999999</v>
      </c>
    </row>
    <row r="19" spans="1:16" ht="35" thickBot="1">
      <c r="A19" s="657" t="s">
        <v>252</v>
      </c>
      <c r="B19" s="658" t="s">
        <v>253</v>
      </c>
      <c r="C19" s="672">
        <v>223210</v>
      </c>
      <c r="D19" s="661"/>
      <c r="E19" s="661"/>
      <c r="F19" s="661">
        <v>1</v>
      </c>
      <c r="G19" s="661"/>
      <c r="H19" s="693">
        <f>C19+D19-E19-F19-G19</f>
        <v>223209</v>
      </c>
    </row>
    <row r="20" spans="1:16" ht="35" thickBot="1">
      <c r="A20" s="657" t="s">
        <v>254</v>
      </c>
      <c r="B20" s="658" t="s">
        <v>255</v>
      </c>
      <c r="C20" s="672">
        <v>19421246</v>
      </c>
      <c r="D20" s="672">
        <f>SUM(D21:D35)</f>
        <v>2157343</v>
      </c>
      <c r="E20" s="672">
        <f>SUM(E21:E35)</f>
        <v>1612048</v>
      </c>
      <c r="F20" s="672">
        <f>SUM(F21:F35)</f>
        <v>2205900</v>
      </c>
      <c r="G20" s="672">
        <f>SUM(G21:G35)</f>
        <v>1225659</v>
      </c>
      <c r="H20" s="693">
        <f>C20+D20-E20-F20-G20</f>
        <v>16534982</v>
      </c>
      <c r="K20" s="1"/>
      <c r="P20" s="1"/>
    </row>
    <row r="21" spans="1:16" ht="24.5" thickBot="1">
      <c r="A21" s="657"/>
      <c r="B21" s="673" t="s">
        <v>253</v>
      </c>
      <c r="C21" s="674"/>
      <c r="D21" s="675"/>
      <c r="E21" s="676"/>
      <c r="F21" s="676"/>
      <c r="G21" s="675"/>
      <c r="H21" s="677">
        <v>0</v>
      </c>
    </row>
    <row r="22" spans="1:16" ht="24.5" thickBot="1">
      <c r="A22" s="657"/>
      <c r="B22" s="673" t="s">
        <v>256</v>
      </c>
      <c r="C22" s="678">
        <v>0</v>
      </c>
      <c r="D22" s="675"/>
      <c r="E22" s="676"/>
      <c r="F22" s="676"/>
      <c r="G22" s="675"/>
      <c r="H22" s="677">
        <v>0</v>
      </c>
      <c r="K22" s="1"/>
    </row>
    <row r="23" spans="1:16" ht="24.5" thickBot="1">
      <c r="A23" s="657"/>
      <c r="B23" s="673" t="s">
        <v>257</v>
      </c>
      <c r="C23" s="679">
        <v>25095</v>
      </c>
      <c r="D23" s="676"/>
      <c r="E23" s="679">
        <v>25095</v>
      </c>
      <c r="F23" s="679"/>
      <c r="G23" s="706">
        <v>0</v>
      </c>
      <c r="H23" s="680">
        <f t="shared" ref="H23:H34" si="1">C23+D23-E23-F23-G23</f>
        <v>0</v>
      </c>
    </row>
    <row r="24" spans="1:16" ht="24.5" thickBot="1">
      <c r="A24" s="657"/>
      <c r="B24" s="673" t="s">
        <v>258</v>
      </c>
      <c r="C24" s="679">
        <v>218222</v>
      </c>
      <c r="D24" s="676"/>
      <c r="E24" s="679">
        <v>175655</v>
      </c>
      <c r="F24" s="679"/>
      <c r="G24" s="706">
        <v>0</v>
      </c>
      <c r="H24" s="680">
        <f t="shared" si="1"/>
        <v>42567</v>
      </c>
    </row>
    <row r="25" spans="1:16" ht="24.5" thickBot="1">
      <c r="A25" s="657"/>
      <c r="B25" s="673" t="s">
        <v>259</v>
      </c>
      <c r="C25" s="679">
        <v>2068496</v>
      </c>
      <c r="D25" s="676"/>
      <c r="E25" s="679">
        <v>753430</v>
      </c>
      <c r="F25" s="679"/>
      <c r="G25" s="706">
        <v>0</v>
      </c>
      <c r="H25" s="680">
        <f t="shared" si="1"/>
        <v>1315066</v>
      </c>
    </row>
    <row r="26" spans="1:16" ht="24.5" thickBot="1">
      <c r="A26" s="657"/>
      <c r="B26" s="673" t="s">
        <v>260</v>
      </c>
      <c r="C26" s="679">
        <v>3859472</v>
      </c>
      <c r="D26" s="679"/>
      <c r="E26" s="679">
        <v>657868</v>
      </c>
      <c r="F26" s="679"/>
      <c r="G26" s="706">
        <f>3221227-2831719-19623</f>
        <v>369885</v>
      </c>
      <c r="H26" s="680">
        <f t="shared" si="1"/>
        <v>2831719</v>
      </c>
    </row>
    <row r="27" spans="1:16" ht="24.5" thickBot="1">
      <c r="A27" s="657"/>
      <c r="B27" s="673" t="s">
        <v>253</v>
      </c>
      <c r="C27" s="676"/>
      <c r="D27" s="676"/>
      <c r="E27" s="679"/>
      <c r="F27" s="679"/>
      <c r="G27" s="707"/>
      <c r="H27" s="680">
        <f t="shared" si="1"/>
        <v>0</v>
      </c>
    </row>
    <row r="28" spans="1:16" ht="24.5" thickBot="1">
      <c r="A28" s="657"/>
      <c r="B28" s="673" t="s">
        <v>261</v>
      </c>
      <c r="C28" s="679">
        <v>3517809</v>
      </c>
      <c r="D28" s="679"/>
      <c r="E28" s="679"/>
      <c r="F28" s="679">
        <v>780000</v>
      </c>
      <c r="G28" s="706">
        <f>397550-89309</f>
        <v>308241</v>
      </c>
      <c r="H28" s="680">
        <f t="shared" si="1"/>
        <v>2429568</v>
      </c>
      <c r="L28" s="1"/>
    </row>
    <row r="29" spans="1:16" ht="24.5" thickBot="1">
      <c r="A29" s="657"/>
      <c r="B29" s="673" t="s">
        <v>262</v>
      </c>
      <c r="C29" s="679">
        <v>4732152</v>
      </c>
      <c r="D29" s="679"/>
      <c r="E29" s="679"/>
      <c r="F29" s="679">
        <f>587562-504354</f>
        <v>83208</v>
      </c>
      <c r="G29" s="706">
        <f>645741-587562-15000+504354</f>
        <v>547533</v>
      </c>
      <c r="H29" s="680">
        <f t="shared" si="1"/>
        <v>4101411</v>
      </c>
    </row>
    <row r="30" spans="1:16" ht="24.5" thickBot="1">
      <c r="A30" s="657"/>
      <c r="B30" s="673" t="s">
        <v>263</v>
      </c>
      <c r="C30" s="681">
        <v>3500000</v>
      </c>
      <c r="D30" s="682"/>
      <c r="E30" s="679"/>
      <c r="F30" s="679"/>
      <c r="G30" s="707"/>
      <c r="H30" s="680">
        <f t="shared" si="1"/>
        <v>3500000</v>
      </c>
    </row>
    <row r="31" spans="1:16" ht="24.5" thickBot="1">
      <c r="A31" s="683"/>
      <c r="B31" s="673" t="s">
        <v>264</v>
      </c>
      <c r="C31" s="681">
        <v>1500000</v>
      </c>
      <c r="D31" s="682"/>
      <c r="E31" s="705"/>
      <c r="F31" s="705"/>
      <c r="G31" s="708"/>
      <c r="H31" s="680">
        <f t="shared" si="1"/>
        <v>1500000</v>
      </c>
    </row>
    <row r="32" spans="1:16" ht="24.5" thickBot="1">
      <c r="A32" s="683"/>
      <c r="B32" s="673" t="s">
        <v>265</v>
      </c>
      <c r="C32" s="684">
        <v>0</v>
      </c>
      <c r="D32" s="685">
        <v>123950</v>
      </c>
      <c r="E32" s="705"/>
      <c r="F32" s="705"/>
      <c r="G32" s="708"/>
      <c r="H32" s="680">
        <f t="shared" si="1"/>
        <v>123950</v>
      </c>
    </row>
    <row r="33" spans="1:13" ht="60.5" thickBot="1">
      <c r="A33" s="683"/>
      <c r="B33" s="673" t="s">
        <v>266</v>
      </c>
      <c r="C33" s="684">
        <v>0</v>
      </c>
      <c r="D33" s="685">
        <v>405345</v>
      </c>
      <c r="E33" s="705"/>
      <c r="F33" s="705"/>
      <c r="G33" s="708"/>
      <c r="H33" s="680">
        <f t="shared" si="1"/>
        <v>405345</v>
      </c>
    </row>
    <row r="34" spans="1:13" ht="24.5" thickBot="1">
      <c r="A34" s="683"/>
      <c r="B34" s="673" t="s">
        <v>267</v>
      </c>
      <c r="C34" s="675"/>
      <c r="D34" s="685">
        <v>1612048</v>
      </c>
      <c r="E34" s="705"/>
      <c r="F34" s="705">
        <v>1342692</v>
      </c>
      <c r="G34" s="709"/>
      <c r="H34" s="680">
        <f t="shared" si="1"/>
        <v>269356</v>
      </c>
    </row>
    <row r="35" spans="1:13" ht="36.5" thickBot="1">
      <c r="A35" s="683"/>
      <c r="B35" s="673" t="s">
        <v>268</v>
      </c>
      <c r="C35" s="675"/>
      <c r="D35" s="685">
        <v>16000</v>
      </c>
      <c r="E35" s="705"/>
      <c r="F35" s="705"/>
      <c r="G35" s="708"/>
      <c r="H35" s="680">
        <v>16000</v>
      </c>
    </row>
    <row r="36" spans="1:13" ht="21.5" thickBot="1">
      <c r="A36" s="686" t="s">
        <v>269</v>
      </c>
      <c r="B36" s="687" t="s">
        <v>270</v>
      </c>
      <c r="C36" s="688">
        <v>1714404.38</v>
      </c>
      <c r="D36" s="689"/>
      <c r="E36" s="691"/>
      <c r="F36" s="691"/>
      <c r="G36" s="690">
        <v>65799</v>
      </c>
      <c r="H36" s="693">
        <f>C36+D36-E36-G36</f>
        <v>1648605.38</v>
      </c>
    </row>
    <row r="37" spans="1:13" ht="23.5" thickBot="1">
      <c r="A37" s="657" t="s">
        <v>271</v>
      </c>
      <c r="B37" s="658" t="s">
        <v>272</v>
      </c>
      <c r="C37" s="660">
        <v>460781</v>
      </c>
      <c r="D37" s="660">
        <v>751245</v>
      </c>
      <c r="E37" s="660"/>
      <c r="F37" s="660">
        <v>13870</v>
      </c>
      <c r="G37" s="692">
        <v>96600</v>
      </c>
      <c r="H37" s="693">
        <f>C37+D37-E37-F37-G37</f>
        <v>1101556</v>
      </c>
      <c r="M37" s="1"/>
    </row>
    <row r="38" spans="1:13" ht="23.5" thickBot="1">
      <c r="A38" s="657" t="s">
        <v>273</v>
      </c>
      <c r="B38" s="658" t="s">
        <v>274</v>
      </c>
      <c r="C38" s="661">
        <v>0</v>
      </c>
      <c r="D38" s="660">
        <v>29780</v>
      </c>
      <c r="E38" s="661"/>
      <c r="F38" s="661"/>
      <c r="G38" s="661"/>
      <c r="H38" s="691">
        <v>29780</v>
      </c>
    </row>
    <row r="39" spans="1:13" ht="15" thickBot="1">
      <c r="A39" s="694" t="s">
        <v>275</v>
      </c>
      <c r="B39" s="695" t="s">
        <v>276</v>
      </c>
      <c r="C39" s="696">
        <v>4612050</v>
      </c>
      <c r="D39" s="696">
        <v>1057135</v>
      </c>
      <c r="E39" s="697">
        <v>0</v>
      </c>
      <c r="F39" s="697"/>
      <c r="G39" s="696">
        <v>3158612</v>
      </c>
      <c r="H39" s="696">
        <v>2510574</v>
      </c>
    </row>
    <row r="40" spans="1:13" ht="15" thickBot="1">
      <c r="A40" s="657" t="s">
        <v>277</v>
      </c>
      <c r="B40" s="658" t="s">
        <v>278</v>
      </c>
      <c r="C40" s="661">
        <v>0</v>
      </c>
      <c r="D40" s="661"/>
      <c r="E40" s="661"/>
      <c r="F40" s="661"/>
      <c r="G40" s="668"/>
      <c r="H40" s="661"/>
    </row>
    <row r="41" spans="1:13" ht="23.5" thickBot="1">
      <c r="A41" s="698" t="s">
        <v>279</v>
      </c>
      <c r="B41" s="699" t="s">
        <v>280</v>
      </c>
      <c r="C41" s="700">
        <v>1505439</v>
      </c>
      <c r="D41" s="700">
        <v>445840</v>
      </c>
      <c r="E41" s="701"/>
      <c r="F41" s="701"/>
      <c r="G41" s="700">
        <v>1284422</v>
      </c>
      <c r="H41" s="702">
        <v>666858</v>
      </c>
    </row>
    <row r="42" spans="1:13" ht="23.5" thickBot="1">
      <c r="A42" s="657" t="s">
        <v>281</v>
      </c>
      <c r="B42" s="658" t="s">
        <v>282</v>
      </c>
      <c r="C42" s="661">
        <v>0</v>
      </c>
      <c r="D42" s="661"/>
      <c r="E42" s="661"/>
      <c r="F42" s="661"/>
      <c r="G42" s="668"/>
      <c r="H42" s="661"/>
    </row>
    <row r="43" spans="1:13" ht="23.5" thickBot="1">
      <c r="A43" s="657" t="s">
        <v>283</v>
      </c>
      <c r="B43" s="658" t="s">
        <v>284</v>
      </c>
      <c r="C43" s="661">
        <v>0</v>
      </c>
      <c r="D43" s="661"/>
      <c r="E43" s="661"/>
      <c r="F43" s="661"/>
      <c r="G43" s="668"/>
      <c r="H43" s="661"/>
    </row>
    <row r="44" spans="1:13" ht="15" thickBot="1">
      <c r="A44" s="657" t="s">
        <v>285</v>
      </c>
      <c r="B44" s="658" t="s">
        <v>286</v>
      </c>
      <c r="C44" s="660">
        <v>3106611</v>
      </c>
      <c r="D44" s="660">
        <v>611295</v>
      </c>
      <c r="E44" s="661">
        <v>0</v>
      </c>
      <c r="F44" s="661"/>
      <c r="G44" s="660">
        <v>1874190</v>
      </c>
      <c r="H44" s="660">
        <v>1843716</v>
      </c>
    </row>
    <row r="45" spans="1:13" ht="23.5" thickBot="1">
      <c r="A45" s="657"/>
      <c r="B45" s="658" t="s">
        <v>287</v>
      </c>
      <c r="C45" s="661">
        <v>0</v>
      </c>
      <c r="D45" s="661"/>
      <c r="E45" s="661"/>
      <c r="F45" s="661"/>
      <c r="G45" s="668"/>
      <c r="H45" s="661"/>
    </row>
    <row r="46" spans="1:13" ht="24.5" thickBot="1">
      <c r="A46" s="657"/>
      <c r="B46" s="673" t="s">
        <v>288</v>
      </c>
      <c r="C46" s="703">
        <v>2817226</v>
      </c>
      <c r="D46" s="680">
        <v>378472</v>
      </c>
      <c r="E46" s="677"/>
      <c r="F46" s="677"/>
      <c r="G46" s="704">
        <v>1711956</v>
      </c>
      <c r="H46" s="680">
        <v>1483742</v>
      </c>
    </row>
    <row r="47" spans="1:13" ht="24.5" thickBot="1">
      <c r="A47" s="657"/>
      <c r="B47" s="673" t="s">
        <v>289</v>
      </c>
      <c r="C47" s="680">
        <v>120000</v>
      </c>
      <c r="D47" s="680">
        <v>120000</v>
      </c>
      <c r="E47" s="677"/>
      <c r="F47" s="677"/>
      <c r="G47" s="704">
        <v>120000</v>
      </c>
      <c r="H47" s="680">
        <v>120000</v>
      </c>
    </row>
    <row r="48" spans="1:13" ht="24.5" thickBot="1">
      <c r="A48" s="657"/>
      <c r="B48" s="673" t="s">
        <v>290</v>
      </c>
      <c r="C48" s="680">
        <v>169385</v>
      </c>
      <c r="D48" s="680">
        <v>112822</v>
      </c>
      <c r="E48" s="677"/>
      <c r="F48" s="677"/>
      <c r="G48" s="704">
        <v>42233</v>
      </c>
      <c r="H48" s="680">
        <v>239974</v>
      </c>
    </row>
    <row r="49" spans="1:8" ht="15" thickBot="1">
      <c r="A49" s="657"/>
      <c r="B49" s="695" t="s">
        <v>291</v>
      </c>
      <c r="C49" s="696">
        <v>42067514</v>
      </c>
      <c r="D49" s="696">
        <v>8194307</v>
      </c>
      <c r="E49" s="697">
        <v>0</v>
      </c>
      <c r="F49" s="697"/>
      <c r="G49" s="696">
        <v>14698877</v>
      </c>
      <c r="H49" s="696">
        <v>35562944</v>
      </c>
    </row>
    <row r="51" spans="1:8" ht="15.5">
      <c r="A51" s="710" t="s">
        <v>292</v>
      </c>
    </row>
  </sheetData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D27" sqref="D27"/>
    </sheetView>
  </sheetViews>
  <sheetFormatPr defaultRowHeight="14.5"/>
  <cols>
    <col min="2" max="2" width="31" customWidth="1"/>
    <col min="3" max="3" width="20.1796875" customWidth="1"/>
    <col min="4" max="4" width="15.81640625" customWidth="1"/>
    <col min="5" max="5" width="11.54296875" bestFit="1" customWidth="1"/>
    <col min="6" max="6" width="15.1796875" customWidth="1"/>
    <col min="7" max="7" width="13.26953125" customWidth="1"/>
    <col min="8" max="8" width="11.26953125" bestFit="1" customWidth="1"/>
  </cols>
  <sheetData>
    <row r="1" spans="1:10" ht="29.25" customHeight="1">
      <c r="A1" s="760" t="s">
        <v>0</v>
      </c>
      <c r="B1" s="759" t="s">
        <v>214</v>
      </c>
      <c r="C1" s="759" t="s">
        <v>2</v>
      </c>
      <c r="D1" s="759" t="s">
        <v>293</v>
      </c>
      <c r="E1" s="759" t="s">
        <v>216</v>
      </c>
      <c r="F1" s="759" t="s">
        <v>294</v>
      </c>
      <c r="G1" s="759" t="s">
        <v>295</v>
      </c>
      <c r="H1" s="759" t="s">
        <v>296</v>
      </c>
      <c r="I1" s="2"/>
      <c r="J1" s="17"/>
    </row>
    <row r="2" spans="1:10">
      <c r="A2" s="760"/>
      <c r="B2" s="759"/>
      <c r="C2" s="759"/>
      <c r="D2" s="759"/>
      <c r="E2" s="759"/>
      <c r="F2" s="759"/>
      <c r="G2" s="759"/>
      <c r="H2" s="759"/>
      <c r="I2" s="3"/>
      <c r="J2" s="17"/>
    </row>
    <row r="3" spans="1:10">
      <c r="A3" s="711" t="s">
        <v>250</v>
      </c>
      <c r="B3" s="711" t="s">
        <v>251</v>
      </c>
      <c r="C3" s="712">
        <f>C4+C5+C20+C21+C22</f>
        <v>21819641</v>
      </c>
      <c r="D3" s="712">
        <f>D4+D5+D20+D21+D22</f>
        <v>2938368</v>
      </c>
      <c r="E3" s="712">
        <f>E4+E5+E20+E21+E22</f>
        <v>1612048</v>
      </c>
      <c r="F3" s="712">
        <f>F4+F5+F20+F21+F22</f>
        <v>1388058</v>
      </c>
      <c r="G3" s="712">
        <f>G4+G5+G20+G21+G22</f>
        <v>2219771</v>
      </c>
      <c r="H3" s="712">
        <f>C3+D3-E3-F3-G3</f>
        <v>19538132</v>
      </c>
      <c r="I3" s="17"/>
      <c r="J3" s="17"/>
    </row>
    <row r="4" spans="1:10" ht="31.5">
      <c r="A4" s="711" t="s">
        <v>252</v>
      </c>
      <c r="B4" s="711" t="s">
        <v>297</v>
      </c>
      <c r="C4" s="712">
        <v>223210</v>
      </c>
      <c r="D4" s="713"/>
      <c r="E4" s="712"/>
      <c r="F4" s="713"/>
      <c r="G4" s="713">
        <v>1</v>
      </c>
      <c r="H4" s="712">
        <f>C4+D4-E4-F4-G4</f>
        <v>223209</v>
      </c>
      <c r="I4" s="17"/>
      <c r="J4" s="17"/>
    </row>
    <row r="5" spans="1:10" ht="21">
      <c r="A5" s="714" t="s">
        <v>254</v>
      </c>
      <c r="B5" s="714" t="s">
        <v>298</v>
      </c>
      <c r="C5" s="715">
        <f t="shared" ref="C5:H5" si="0">SUM(C6:C11)+C13+C14+C15+C16+C17+C18+C19</f>
        <v>19421246</v>
      </c>
      <c r="D5" s="715">
        <f t="shared" si="0"/>
        <v>2157343</v>
      </c>
      <c r="E5" s="715">
        <f t="shared" si="0"/>
        <v>1612048</v>
      </c>
      <c r="F5" s="715">
        <f t="shared" si="0"/>
        <v>1225659</v>
      </c>
      <c r="G5" s="715">
        <f t="shared" si="0"/>
        <v>2205900</v>
      </c>
      <c r="H5" s="715">
        <f t="shared" si="0"/>
        <v>16534982</v>
      </c>
      <c r="I5" s="17"/>
      <c r="J5" s="17"/>
    </row>
    <row r="6" spans="1:10" ht="21">
      <c r="A6" s="717"/>
      <c r="B6" s="717" t="s">
        <v>257</v>
      </c>
      <c r="C6" s="718">
        <v>25095</v>
      </c>
      <c r="D6" s="719"/>
      <c r="E6" s="720">
        <v>25095</v>
      </c>
      <c r="F6" s="721"/>
      <c r="G6" s="721"/>
      <c r="H6" s="720">
        <f t="shared" ref="H6:H11" si="1">C6+D6-E6-F6-G6</f>
        <v>0</v>
      </c>
      <c r="I6" s="17"/>
      <c r="J6" s="17"/>
    </row>
    <row r="7" spans="1:10" ht="21">
      <c r="A7" s="717"/>
      <c r="B7" s="717" t="s">
        <v>258</v>
      </c>
      <c r="C7" s="718">
        <v>218222</v>
      </c>
      <c r="D7" s="719"/>
      <c r="E7" s="720">
        <v>175655</v>
      </c>
      <c r="F7" s="721"/>
      <c r="G7" s="721"/>
      <c r="H7" s="720">
        <f t="shared" si="1"/>
        <v>42567</v>
      </c>
      <c r="I7" s="17"/>
      <c r="J7" s="17"/>
    </row>
    <row r="8" spans="1:10" ht="21">
      <c r="A8" s="717"/>
      <c r="B8" s="717" t="s">
        <v>259</v>
      </c>
      <c r="C8" s="718">
        <v>2068496</v>
      </c>
      <c r="D8" s="719"/>
      <c r="E8" s="720">
        <v>753430</v>
      </c>
      <c r="F8" s="717"/>
      <c r="G8" s="717"/>
      <c r="H8" s="720">
        <f t="shared" si="1"/>
        <v>1315066</v>
      </c>
      <c r="I8" s="17"/>
      <c r="J8" s="17"/>
    </row>
    <row r="9" spans="1:10" ht="21">
      <c r="A9" s="717"/>
      <c r="B9" s="717" t="s">
        <v>260</v>
      </c>
      <c r="C9" s="720">
        <v>3859472</v>
      </c>
      <c r="D9" s="719"/>
      <c r="E9" s="720">
        <v>657868</v>
      </c>
      <c r="F9" s="722">
        <v>369885</v>
      </c>
      <c r="G9" s="717"/>
      <c r="H9" s="720">
        <f t="shared" si="1"/>
        <v>2831719</v>
      </c>
      <c r="I9" s="17"/>
      <c r="J9" s="17"/>
    </row>
    <row r="10" spans="1:10" ht="21">
      <c r="A10" s="717"/>
      <c r="B10" s="717" t="s">
        <v>261</v>
      </c>
      <c r="C10" s="720">
        <v>3517809</v>
      </c>
      <c r="D10" s="719"/>
      <c r="E10" s="720"/>
      <c r="F10" s="722">
        <v>308241</v>
      </c>
      <c r="G10" s="722">
        <v>780000</v>
      </c>
      <c r="H10" s="720">
        <f t="shared" si="1"/>
        <v>2429568</v>
      </c>
      <c r="I10" s="17"/>
      <c r="J10" s="17"/>
    </row>
    <row r="11" spans="1:10" ht="21">
      <c r="A11" s="717"/>
      <c r="B11" s="717" t="s">
        <v>262</v>
      </c>
      <c r="C11" s="720">
        <v>4732152</v>
      </c>
      <c r="D11" s="719"/>
      <c r="E11" s="719"/>
      <c r="F11" s="722">
        <v>547533</v>
      </c>
      <c r="G11" s="722">
        <v>83208</v>
      </c>
      <c r="H11" s="720">
        <f t="shared" si="1"/>
        <v>4101411</v>
      </c>
      <c r="I11" s="17"/>
      <c r="J11" s="17"/>
    </row>
    <row r="12" spans="1:10">
      <c r="A12" s="723"/>
      <c r="B12" s="723"/>
      <c r="C12" s="724">
        <f t="shared" ref="C12:H12" si="2">SUM(C6:C11)</f>
        <v>14421246</v>
      </c>
      <c r="D12" s="724">
        <f t="shared" si="2"/>
        <v>0</v>
      </c>
      <c r="E12" s="724">
        <f t="shared" si="2"/>
        <v>1612048</v>
      </c>
      <c r="F12" s="724">
        <f t="shared" si="2"/>
        <v>1225659</v>
      </c>
      <c r="G12" s="724">
        <f t="shared" si="2"/>
        <v>863208</v>
      </c>
      <c r="H12" s="724">
        <f t="shared" si="2"/>
        <v>10720331</v>
      </c>
      <c r="I12" s="17"/>
      <c r="J12" s="17"/>
    </row>
    <row r="13" spans="1:10">
      <c r="A13" s="717"/>
      <c r="B13" s="717" t="s">
        <v>299</v>
      </c>
      <c r="C13" s="720">
        <v>5000000</v>
      </c>
      <c r="D13" s="719"/>
      <c r="E13" s="719"/>
      <c r="F13" s="719"/>
      <c r="G13" s="719"/>
      <c r="H13" s="720">
        <f t="shared" ref="H13:H15" si="3">C13+D13-E13-F13-G13</f>
        <v>5000000</v>
      </c>
      <c r="I13" s="17"/>
      <c r="J13" s="17"/>
    </row>
    <row r="14" spans="1:10">
      <c r="A14" s="717"/>
      <c r="B14" s="717" t="s">
        <v>300</v>
      </c>
      <c r="C14" s="720"/>
      <c r="D14" s="719"/>
      <c r="E14" s="719"/>
      <c r="F14" s="720"/>
      <c r="G14" s="719"/>
      <c r="H14" s="720">
        <f t="shared" si="3"/>
        <v>0</v>
      </c>
      <c r="I14" s="17"/>
      <c r="J14" s="17"/>
    </row>
    <row r="15" spans="1:10" ht="21">
      <c r="A15" s="717"/>
      <c r="B15" s="717" t="s">
        <v>265</v>
      </c>
      <c r="C15" s="719"/>
      <c r="D15" s="720">
        <v>123950</v>
      </c>
      <c r="E15" s="719"/>
      <c r="F15" s="719"/>
      <c r="G15" s="719"/>
      <c r="H15" s="720">
        <f t="shared" si="3"/>
        <v>123950</v>
      </c>
      <c r="I15" s="17"/>
      <c r="J15" s="17"/>
    </row>
    <row r="16" spans="1:10" ht="31.5">
      <c r="A16" s="717"/>
      <c r="B16" s="725" t="s">
        <v>301</v>
      </c>
      <c r="C16" s="726"/>
      <c r="D16" s="727">
        <v>179650</v>
      </c>
      <c r="E16" s="719"/>
      <c r="F16" s="719"/>
      <c r="G16" s="719"/>
      <c r="H16" s="720">
        <f t="shared" ref="H16:H22" si="4">C16+D16-E16-F16-G16</f>
        <v>179650</v>
      </c>
      <c r="I16" s="17"/>
      <c r="J16" s="17"/>
    </row>
    <row r="17" spans="1:10" ht="42">
      <c r="A17" s="717"/>
      <c r="B17" s="725" t="s">
        <v>302</v>
      </c>
      <c r="C17" s="726"/>
      <c r="D17" s="727">
        <v>225695</v>
      </c>
      <c r="E17" s="719"/>
      <c r="F17" s="719"/>
      <c r="G17" s="719"/>
      <c r="H17" s="720">
        <f t="shared" si="4"/>
        <v>225695</v>
      </c>
      <c r="I17" s="17"/>
      <c r="J17" s="17"/>
    </row>
    <row r="18" spans="1:10" ht="21">
      <c r="A18" s="717"/>
      <c r="B18" s="725" t="s">
        <v>303</v>
      </c>
      <c r="C18" s="726"/>
      <c r="D18" s="727">
        <v>1612048</v>
      </c>
      <c r="E18" s="720"/>
      <c r="F18" s="719"/>
      <c r="G18" s="727">
        <v>1342692</v>
      </c>
      <c r="H18" s="720">
        <f t="shared" si="4"/>
        <v>269356</v>
      </c>
      <c r="I18" s="17"/>
      <c r="J18" s="17"/>
    </row>
    <row r="19" spans="1:10" ht="31.5">
      <c r="A19" s="717"/>
      <c r="B19" s="725" t="s">
        <v>268</v>
      </c>
      <c r="C19" s="726"/>
      <c r="D19" s="727">
        <v>16000</v>
      </c>
      <c r="E19" s="719"/>
      <c r="F19" s="719"/>
      <c r="G19" s="719"/>
      <c r="H19" s="720">
        <f t="shared" si="4"/>
        <v>16000</v>
      </c>
      <c r="I19" s="17"/>
      <c r="J19" s="17"/>
    </row>
    <row r="20" spans="1:10" ht="21">
      <c r="A20" s="714" t="s">
        <v>269</v>
      </c>
      <c r="B20" s="714" t="s">
        <v>304</v>
      </c>
      <c r="C20" s="715">
        <v>1714404</v>
      </c>
      <c r="D20" s="716">
        <v>0</v>
      </c>
      <c r="E20" s="716">
        <v>0</v>
      </c>
      <c r="F20" s="715">
        <v>65799</v>
      </c>
      <c r="G20" s="716"/>
      <c r="H20" s="715">
        <f t="shared" si="4"/>
        <v>1648605</v>
      </c>
      <c r="I20" s="17"/>
      <c r="J20" s="17"/>
    </row>
    <row r="21" spans="1:10" ht="21">
      <c r="A21" s="714" t="s">
        <v>271</v>
      </c>
      <c r="B21" s="714" t="s">
        <v>305</v>
      </c>
      <c r="C21" s="715">
        <v>460781</v>
      </c>
      <c r="D21" s="715">
        <v>751245</v>
      </c>
      <c r="E21" s="716">
        <v>0</v>
      </c>
      <c r="F21" s="715">
        <v>96600</v>
      </c>
      <c r="G21" s="715">
        <v>13870</v>
      </c>
      <c r="H21" s="715">
        <f t="shared" si="4"/>
        <v>1101556</v>
      </c>
      <c r="I21" s="17"/>
      <c r="J21" s="17"/>
    </row>
    <row r="22" spans="1:10" ht="21">
      <c r="A22" s="714" t="s">
        <v>273</v>
      </c>
      <c r="B22" s="714" t="s">
        <v>306</v>
      </c>
      <c r="C22" s="716"/>
      <c r="D22" s="715">
        <v>29780</v>
      </c>
      <c r="E22" s="716">
        <v>0</v>
      </c>
      <c r="F22" s="716"/>
      <c r="G22" s="716"/>
      <c r="H22" s="715">
        <f t="shared" si="4"/>
        <v>29780</v>
      </c>
      <c r="I22" s="17"/>
      <c r="J22" s="17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tab. 32 tag. 1 tab. 5</vt:lpstr>
      <vt:lpstr>PBA050</vt:lpstr>
      <vt:lpstr>TAB. 36</vt:lpstr>
      <vt:lpstr>Fondi Rischi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GUADAGNINO</dc:creator>
  <cp:lastModifiedBy>Utente</cp:lastModifiedBy>
  <cp:lastPrinted>2021-01-27T10:42:42Z</cp:lastPrinted>
  <dcterms:created xsi:type="dcterms:W3CDTF">2021-01-27T07:10:53Z</dcterms:created>
  <dcterms:modified xsi:type="dcterms:W3CDTF">2021-05-31T10:36:50Z</dcterms:modified>
</cp:coreProperties>
</file>